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kanchaveli\Downloads\IMEDI L - სატენდერო დოკუმენტაცია\MEP DESIGN PDF\IMEDI L 24.11.22\"/>
    </mc:Choice>
  </mc:AlternateContent>
  <xr:revisionPtr revIDLastSave="0" documentId="13_ncr:1_{C6193907-3A54-4BA8-959D-7E9C7F5A8F3F}" xr6:coauthVersionLast="47" xr6:coauthVersionMax="47" xr10:uidLastSave="{00000000-0000-0000-0000-000000000000}"/>
  <bookViews>
    <workbookView xWindow="-108" yWindow="-108" windowWidth="23256" windowHeight="12576" tabRatio="741" firstSheet="1" activeTab="5" xr2:uid="{00000000-000D-0000-FFFF-FFFF00000000}"/>
  </bookViews>
  <sheets>
    <sheet name="ICMS" sheetId="2" state="veryHidden" r:id="rId1"/>
    <sheet name="გათბობა გაგრილება" sheetId="50" r:id="rId2"/>
    <sheet name="ვენტილაცია" sheetId="49" r:id="rId3"/>
    <sheet name="ხანძარქრობა" sheetId="45" r:id="rId4"/>
    <sheet name="ელექტროობა" sheetId="53" r:id="rId5"/>
    <sheet name="სუსტი დენები" sheetId="52" r:id="rId6"/>
  </sheets>
  <externalReferences>
    <externalReference r:id="rId7"/>
    <externalReference r:id="rId8"/>
    <externalReference r:id="rId9"/>
    <externalReference r:id="rId10"/>
  </externalReferences>
  <definedNames>
    <definedName name="ColumnTitle1" localSheetId="1">#REF!</definedName>
    <definedName name="ColumnTitle1" localSheetId="4">#REF!</definedName>
    <definedName name="ColumnTitle1" localSheetId="2">#REF!</definedName>
    <definedName name="ColumnTitle1" localSheetId="5">#REF!</definedName>
    <definedName name="ColumnTitle1" localSheetId="3">#REF!</definedName>
    <definedName name="ColumnTitle1">#REF!</definedName>
    <definedName name="company_name" localSheetId="4">#REF!</definedName>
    <definedName name="company_name">#REF!</definedName>
    <definedName name="NB" localSheetId="1">#REF!</definedName>
    <definedName name="NB" localSheetId="4">#REF!</definedName>
    <definedName name="NB" localSheetId="2">#REF!</definedName>
    <definedName name="NB" localSheetId="5">#REF!</definedName>
    <definedName name="NB">#REF!</definedName>
    <definedName name="_xlnm.Print_Area" localSheetId="0">ICMS!$B$2:$C$157</definedName>
    <definedName name="_xlnm.Print_Area" localSheetId="1">'გათბობა გაგრილება'!$A$1:$D$122</definedName>
    <definedName name="_xlnm.Print_Area" localSheetId="4">ელექტროობა!$A$1:$E$127</definedName>
    <definedName name="_xlnm.Print_Area" localSheetId="2">ვენტილაცია!$A$1:$D$57</definedName>
    <definedName name="_xlnm.Print_Area" localSheetId="5">'სუსტი დენები'!$A$1:$D$41</definedName>
    <definedName name="_xlnm.Print_Area" localSheetId="3">ხანძარქრობა!$A$1:$E$211</definedName>
    <definedName name="RB" localSheetId="1">#REF!</definedName>
    <definedName name="RB" localSheetId="4">#REF!</definedName>
    <definedName name="RB" localSheetId="2">#REF!</definedName>
    <definedName name="RB" localSheetId="5">#REF!</definedName>
    <definedName name="RB">#REF!</definedName>
    <definedName name="RowTitleRegion1..C7" localSheetId="4">#REF!</definedName>
    <definedName name="RowTitleRegion1..C7">#REF!</definedName>
    <definedName name="RowTitleRegion2..G5" localSheetId="4">#REF!</definedName>
    <definedName name="RowTitleRegion2..G5">#REF!</definedName>
    <definedName name="RowTitleRegion3..G26" localSheetId="1">[1]თავფურცელი!#REF!</definedName>
    <definedName name="RowTitleRegion3..G26" localSheetId="4">[2]თავფურცელი!#REF!</definedName>
    <definedName name="RowTitleRegion3..G26" localSheetId="2">[3]თავფურცელი!#REF!</definedName>
    <definedName name="RowTitleRegion3..G26" localSheetId="5">[3]თავფურცელი!#REF!</definedName>
    <definedName name="RowTitleRegion3..G26" localSheetId="3">[2]თავფურცელი!#REF!</definedName>
    <definedName name="RowTitleRegion3..G2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50" l="1"/>
  <c r="D66" i="50"/>
  <c r="D60" i="50"/>
  <c r="D59" i="50"/>
  <c r="D58" i="50"/>
  <c r="E1" i="53"/>
  <c r="D1" i="53"/>
  <c r="C1" i="53"/>
  <c r="B1" i="53"/>
  <c r="D26" i="49" l="1"/>
  <c r="D115" i="50"/>
  <c r="D114" i="50"/>
  <c r="D25" i="49" l="1"/>
  <c r="D1" i="52" l="1"/>
  <c r="C1" i="52"/>
  <c r="B1" i="52"/>
  <c r="D54" i="49"/>
  <c r="D53" i="49"/>
  <c r="D57" i="50"/>
  <c r="D61" i="50"/>
  <c r="D62" i="50"/>
  <c r="D63" i="50"/>
  <c r="D64" i="50"/>
  <c r="D65" i="50"/>
  <c r="D68" i="50"/>
  <c r="D69" i="50"/>
  <c r="D70" i="50"/>
  <c r="D71" i="50"/>
  <c r="D72" i="50"/>
  <c r="D73" i="50"/>
  <c r="D112" i="50"/>
  <c r="D113" i="50"/>
  <c r="D1" i="50"/>
  <c r="C1" i="50"/>
  <c r="B1" i="50"/>
  <c r="D1" i="49"/>
  <c r="C1" i="49"/>
  <c r="B1" i="49"/>
  <c r="E38" i="45"/>
  <c r="E37" i="45"/>
  <c r="E36" i="45"/>
  <c r="E35" i="45"/>
  <c r="E112" i="45"/>
  <c r="E111" i="45"/>
  <c r="E110" i="45"/>
  <c r="E109" i="45"/>
  <c r="E174" i="45"/>
  <c r="E173" i="45"/>
  <c r="E172" i="45"/>
  <c r="E171" i="45"/>
  <c r="E166" i="45"/>
  <c r="E165" i="45"/>
  <c r="E164" i="45"/>
  <c r="E163" i="45"/>
  <c r="E162" i="45"/>
  <c r="E161" i="45"/>
  <c r="E160" i="45"/>
  <c r="E159" i="45"/>
  <c r="E158" i="45"/>
  <c r="E157" i="45"/>
  <c r="E156" i="45"/>
  <c r="E155" i="45"/>
  <c r="E104" i="45"/>
  <c r="E103" i="45"/>
  <c r="E102" i="45"/>
  <c r="E101" i="45"/>
  <c r="E100" i="45"/>
  <c r="E99" i="45"/>
  <c r="E98" i="45"/>
  <c r="E97" i="45"/>
  <c r="E96" i="45"/>
  <c r="E95" i="45"/>
  <c r="E94" i="45"/>
  <c r="E93" i="45"/>
  <c r="E92" i="45"/>
  <c r="E9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" i="45"/>
  <c r="D1" i="45"/>
  <c r="C1" i="45"/>
  <c r="B1" i="45"/>
  <c r="B17" i="2"/>
  <c r="B16" i="2"/>
  <c r="B15" i="2"/>
  <c r="B13" i="2"/>
  <c r="B14" i="2"/>
  <c r="B11" i="2"/>
  <c r="B12" i="2"/>
  <c r="B10" i="2"/>
  <c r="B9" i="2"/>
  <c r="B8" i="2"/>
  <c r="C20" i="2"/>
  <c r="H10" i="2"/>
  <c r="H14" i="2"/>
  <c r="H13" i="2"/>
  <c r="H11" i="2"/>
  <c r="H12" i="2"/>
  <c r="H4" i="2"/>
  <c r="H7" i="2"/>
  <c r="H6" i="2"/>
  <c r="H5" i="2"/>
  <c r="B4" i="2"/>
  <c r="B7" i="2"/>
  <c r="B6" i="2"/>
  <c r="B5" i="2"/>
  <c r="B3" i="2"/>
  <c r="B2" i="2"/>
  <c r="C2" i="2"/>
</calcChain>
</file>

<file path=xl/sharedStrings.xml><?xml version="1.0" encoding="utf-8"?>
<sst xmlns="http://schemas.openxmlformats.org/spreadsheetml/2006/main" count="1277" uniqueCount="588">
  <si>
    <t>N</t>
  </si>
  <si>
    <t>Conversion date</t>
  </si>
  <si>
    <t>Project status</t>
  </si>
  <si>
    <t>Construction period</t>
  </si>
  <si>
    <t>Code</t>
  </si>
  <si>
    <t>Local functional classification standard</t>
  </si>
  <si>
    <t>•     name of standard</t>
  </si>
  <si>
    <t>•     code number of construction</t>
  </si>
  <si>
    <t>Works</t>
  </si>
  <si>
    <t>Functional type</t>
  </si>
  <si>
    <t>Exchange rates</t>
  </si>
  <si>
    <t>GEO</t>
  </si>
  <si>
    <t xml:space="preserve">fixed unit rates | unit rates subject to fluctuating adjustment </t>
  </si>
  <si>
    <t>Construction Cost Currency Conversion</t>
  </si>
  <si>
    <t>Construction Programme</t>
  </si>
  <si>
    <t>initiation and concept phase | design phase | construction and commissioning phase | complete</t>
  </si>
  <si>
    <t>•     Start date (planned or actual)</t>
  </si>
  <si>
    <t>•     Number of months</t>
  </si>
  <si>
    <t>•     End date (planned or actual)</t>
  </si>
  <si>
    <t>Site</t>
  </si>
  <si>
    <t>Existing site status</t>
  </si>
  <si>
    <t xml:space="preserve">• state of use </t>
  </si>
  <si>
    <t xml:space="preserve">• type of use </t>
  </si>
  <si>
    <t xml:space="preserve">greenfield | brownfield </t>
  </si>
  <si>
    <t xml:space="preserve">urban | rural | agricultural </t>
  </si>
  <si>
    <t>Legal status of site</t>
  </si>
  <si>
    <t xml:space="preserve">freehold | leasehold | joint venture | not owned | other stated </t>
  </si>
  <si>
    <t>Site topography</t>
  </si>
  <si>
    <t xml:space="preserve">principally flat | principally hilly | mountainous | offshore | other stated </t>
  </si>
  <si>
    <t>Ground conditions (predominant)</t>
  </si>
  <si>
    <t xml:space="preserve">soft | rocky | reclaimed | submerged | swampy </t>
  </si>
  <si>
    <t xml:space="preserve">Seismic zones (state more than one if applicable based on location) </t>
  </si>
  <si>
    <t xml:space="preserve">Site conditions and constraints </t>
  </si>
  <si>
    <t>• access problems</t>
  </si>
  <si>
    <t xml:space="preserve">difficult | average | easy </t>
  </si>
  <si>
    <t>• extreme climatic conditions</t>
  </si>
  <si>
    <t>difficult | average | easy</t>
  </si>
  <si>
    <t>• environmental constraints</t>
  </si>
  <si>
    <t>• statutory planning constraints</t>
  </si>
  <si>
    <t xml:space="preserve">Construction Procurement </t>
  </si>
  <si>
    <t>Funding</t>
  </si>
  <si>
    <t xml:space="preserve">private | public | public and private in partnership </t>
  </si>
  <si>
    <t xml:space="preserve">Project delivery </t>
  </si>
  <si>
    <t>• pricing method</t>
  </si>
  <si>
    <t>lump sum | stipulated price | re-measurement | cost reimbursement | other stated</t>
  </si>
  <si>
    <t>• mode of procurement</t>
  </si>
  <si>
    <t xml:space="preserve">design bid build | design and build (turnkey) | build operate and transfer | public private partnership | management contracting | construction management | engineer procure construct | target | other stated </t>
  </si>
  <si>
    <t>• joint venture foreign Constructor</t>
  </si>
  <si>
    <t xml:space="preserve">yes | no </t>
  </si>
  <si>
    <t>• predominant source of Constructors</t>
  </si>
  <si>
    <t xml:space="preserve">local | foreign </t>
  </si>
  <si>
    <t xml:space="preserve">Life Cycle Cost Related </t>
  </si>
  <si>
    <t xml:space="preserve">Life cycle costing </t>
  </si>
  <si>
    <t>• purpose</t>
  </si>
  <si>
    <t xml:space="preserve">for a business case | for option appraisals | for producing a sinking fund | for cost analysis | other stated </t>
  </si>
  <si>
    <t>• method of presentation of costs</t>
  </si>
  <si>
    <t xml:space="preserve">net present value </t>
  </si>
  <si>
    <t xml:space="preserve">• common date (to which all costs are discounted or compounded)
</t>
  </si>
  <si>
    <t>• project status at common date</t>
  </si>
  <si>
    <t>initiation and concept phase | design phase | construction and commissioning phase | in use | close to end of life</t>
  </si>
  <si>
    <t>• discount rate</t>
  </si>
  <si>
    <t>real discount rate | nominal discount rate</t>
  </si>
  <si>
    <t xml:space="preserve">Expected constructed asset life span after completion of construction
</t>
  </si>
  <si>
    <t>design life | alternative life span</t>
  </si>
  <si>
    <t xml:space="preserve">Period of analysis for life cycle costing </t>
  </si>
  <si>
    <t>• until</t>
  </si>
  <si>
    <t>end of life | end of interest</t>
  </si>
  <si>
    <t>• from</t>
  </si>
  <si>
    <t>• to</t>
  </si>
  <si>
    <t>• number of months l years</t>
  </si>
  <si>
    <t>Primary usage type constraints affecting expected life and life cycle costs (if applicable)</t>
  </si>
  <si>
    <t xml:space="preserve">• hours of operation (e.g. office hours 9 to 5.30 Monday to Friday) </t>
  </si>
  <si>
    <t xml:space="preserve">• access restrictions </t>
  </si>
  <si>
    <t xml:space="preserve">• environmental </t>
  </si>
  <si>
    <t xml:space="preserve">• statutory </t>
  </si>
  <si>
    <t xml:space="preserve">• contractual </t>
  </si>
  <si>
    <t xml:space="preserve">• others </t>
  </si>
  <si>
    <t xml:space="preserve">Renewals planned (during period of analysis) </t>
  </si>
  <si>
    <t xml:space="preserve">• scope of renewal (stating key Cost Groups/Sub-Groups included)
</t>
  </si>
  <si>
    <t>• respective cycle (e.g. every 5 years)</t>
  </si>
  <si>
    <t xml:space="preserve">• number of renewal cycles included (during the period of analysis)
</t>
  </si>
  <si>
    <t xml:space="preserve">End of Life Costs </t>
  </si>
  <si>
    <t>• handback obligations at end of life/ period of analysis (if applicable)</t>
  </si>
  <si>
    <t>Table 4: Buildings</t>
  </si>
  <si>
    <t>residential | office | commercial | shopping centre | industrial | hotel | car park | warehouse | educational | hospital | airport terminal | railway station | ferry terminal | plant facility |  other stated</t>
  </si>
  <si>
    <t>Nature</t>
  </si>
  <si>
    <t xml:space="preserve">new build | major adaptation | temporary </t>
  </si>
  <si>
    <t xml:space="preserve">Grade (qualitative description to be read in conjunction with the location)
</t>
  </si>
  <si>
    <t>ordinary quality | medium quality | high quality</t>
  </si>
  <si>
    <t>Hotel grade</t>
  </si>
  <si>
    <t xml:space="preserve">international below 4-star | international 4-star | international 5-star | international over 5-star | local below 4-star | local 4-star | local 5-star | local over 5-star </t>
  </si>
  <si>
    <t>Environmental grade</t>
  </si>
  <si>
    <t xml:space="preserve">• grade and name of environmental certification </t>
  </si>
  <si>
    <t>• status</t>
  </si>
  <si>
    <t>targeted | achieved | none</t>
  </si>
  <si>
    <t xml:space="preserve">Principal design features </t>
  </si>
  <si>
    <t>• structural (predominant)</t>
  </si>
  <si>
    <t>timber | concrete | steel | load bearing masonry | other stated</t>
  </si>
  <si>
    <t>• external walls (predominant)</t>
  </si>
  <si>
    <t xml:space="preserve">stone | brick/block | render/block | curtain walling | other stated </t>
  </si>
  <si>
    <t>• environmental control</t>
  </si>
  <si>
    <t xml:space="preserve">non-air conditioned | air conditioning </t>
  </si>
  <si>
    <t>• degree of prefabrication</t>
  </si>
  <si>
    <t xml:space="preserve">less than 25% | up to 50% | up to 75% | up to 100%, of Construction Costs </t>
  </si>
  <si>
    <t>• major prefabricated work</t>
  </si>
  <si>
    <t xml:space="preserve">suites (inclusive of toilets, kitchens and the like) | standalone toilets, bathrooms, shower rooms and the like | standalone kitchens | classrooms | heathcare rooms | operating theatres | plant rooms, pipe ducts and the like | soundproof rooms | computer rooms | cold rooms | kiosks | balconies | corridors | staircases | other stated </t>
  </si>
  <si>
    <t>Project Complexity</t>
  </si>
  <si>
    <t>• shape (on plan)</t>
  </si>
  <si>
    <t xml:space="preserve">circular, elliptical or similar | square, rectangular, or similar | complex </t>
  </si>
  <si>
    <t>• shape (vertical section)</t>
  </si>
  <si>
    <t>circular, elliptical or similar | square, rectangular, or similar | complex</t>
  </si>
  <si>
    <t>• design</t>
  </si>
  <si>
    <t>simple | bespoke | complex</t>
  </si>
  <si>
    <t>• method of working</t>
  </si>
  <si>
    <t>sectional completion | out-of-hours working | confined working | other stated</t>
  </si>
  <si>
    <t>Design life</t>
  </si>
  <si>
    <t>Average height of site above or below sea level</t>
  </si>
  <si>
    <t>Typical storey height (floor level to floor level)</t>
  </si>
  <si>
    <t>Dimensions (overall length × width × height of each building to highest point of the building)</t>
  </si>
  <si>
    <t>Other storey heights and applicable floors</t>
  </si>
  <si>
    <t>Number of storeys above ground (qualitative description to be read in conjunction with the location)</t>
  </si>
  <si>
    <t xml:space="preserve">house | low rise | medium rise | high rise </t>
  </si>
  <si>
    <t>Number of storeys above ground (quantitative)</t>
  </si>
  <si>
    <t>specific number 0–3 | 4–7 | 8–20 | 21–30 | 31–50 | over 50</t>
  </si>
  <si>
    <t>Number of storeys below ground</t>
  </si>
  <si>
    <t xml:space="preserve">specific number </t>
  </si>
  <si>
    <t xml:space="preserve">Project Quantities </t>
  </si>
  <si>
    <t>Site area (within legal boundary of building site, excluding temporary working areas outside the site)</t>
  </si>
  <si>
    <t>Covered area on plan</t>
  </si>
  <si>
    <t>Gross external floor area as IPMS 1 (EXTERNAL)</t>
  </si>
  <si>
    <t>Gross internal floor area as IPMS 2 (INTERNAL)</t>
  </si>
  <si>
    <t>Functional units</t>
  </si>
  <si>
    <t>number of occupants | number of bedrooms | number of hospital beds | number of hotel rooms | number of car parking spaces | number of classrooms | number of students | number of passengers | number of boarding gates | other stated</t>
  </si>
  <si>
    <t>Table 5: Roads, Runways and Motorways</t>
  </si>
  <si>
    <t xml:space="preserve">Local functional classification standard </t>
  </si>
  <si>
    <t xml:space="preserve">• name of standard </t>
  </si>
  <si>
    <t>• code number of construction</t>
  </si>
  <si>
    <t xml:space="preserve">motorway | highway | freeway | expressway | road | lane | runway | hardstanding </t>
  </si>
  <si>
    <t>new build | major adaptation | temporary</t>
  </si>
  <si>
    <t xml:space="preserve">targeted | achieved | none </t>
  </si>
  <si>
    <t>• position</t>
  </si>
  <si>
    <t xml:space="preserve">at grade | in cutting | on embankment | elevated </t>
  </si>
  <si>
    <t>• design speed</t>
  </si>
  <si>
    <t>• number of carriageways</t>
  </si>
  <si>
    <t xml:space="preserve">• number of lanes per carriageway </t>
  </si>
  <si>
    <t>• lane width</t>
  </si>
  <si>
    <t>• hard shoulders</t>
  </si>
  <si>
    <t>• footways</t>
  </si>
  <si>
    <t>• footway width</t>
  </si>
  <si>
    <t>• surfacing</t>
  </si>
  <si>
    <t>flexible construction | concrete pavement</t>
  </si>
  <si>
    <t>• vertical profile</t>
  </si>
  <si>
    <t xml:space="preserve">switchbacks | undulating | flat </t>
  </si>
  <si>
    <t>• plan profile</t>
  </si>
  <si>
    <t xml:space="preserve">straight | winding </t>
  </si>
  <si>
    <t xml:space="preserve">Project Complexity </t>
  </si>
  <si>
    <t xml:space="preserve">• number of grade-separated intersections </t>
  </si>
  <si>
    <t xml:space="preserve">• number of at-grade intersections </t>
  </si>
  <si>
    <t xml:space="preserve">• number of crossings over other roads, railways, waterways, valleys and the like </t>
  </si>
  <si>
    <t xml:space="preserve">• number of access ramps </t>
  </si>
  <si>
    <t>Altitude</t>
  </si>
  <si>
    <t>• minimum height of passageway above or below sea level</t>
  </si>
  <si>
    <t>• maximum height of passageway above or below sea level</t>
  </si>
  <si>
    <t>Dimensions</t>
  </si>
  <si>
    <t xml:space="preserve">Total width of metalled surface of each road, runway or motorway (including hard shoulders but excluding footways)
</t>
  </si>
  <si>
    <t>Project Quantities</t>
  </si>
  <si>
    <t xml:space="preserve">Total length (between two places, irrespective of number of lanes)
</t>
  </si>
  <si>
    <t>Equated lane length (being the length of all lanes along the route, including those in passing loops, sidings and depots reduced to a single length)</t>
  </si>
  <si>
    <t>Total paved area</t>
  </si>
  <si>
    <t>• capacity</t>
  </si>
  <si>
    <t>Table 7: Bridges</t>
  </si>
  <si>
    <t>roads | rail | conveyors | pipeline | canal | pedestrians | other stated</t>
  </si>
  <si>
    <t>• support</t>
  </si>
  <si>
    <t xml:space="preserve">arch | post and beam | cantilever | suspension | cable-stayed | other stated </t>
  </si>
  <si>
    <t>• mobility</t>
  </si>
  <si>
    <t xml:space="preserve">fixed | movable | temporary </t>
  </si>
  <si>
    <t>• materials</t>
  </si>
  <si>
    <t xml:space="preserve">natural materials | wood | concrete | steel | advanced materials | other stated </t>
  </si>
  <si>
    <t>Types of obstacles crossed</t>
  </si>
  <si>
    <t xml:space="preserve">river and canal | roads and motorways | railways | other stated </t>
  </si>
  <si>
    <t>• curvature (predominant)</t>
  </si>
  <si>
    <t xml:space="preserve">straight | curved </t>
  </si>
  <si>
    <t xml:space="preserve">• number each of abutments/piers/towers with foundations in water </t>
  </si>
  <si>
    <t xml:space="preserve">• number each of abutments/piers/towers with foundations not in water </t>
  </si>
  <si>
    <t>• average height of deck above or below sea level</t>
  </si>
  <si>
    <t>• width (including walkways, hard shoulders and the like)</t>
  </si>
  <si>
    <t>• maximum height above the lowest point land/water</t>
  </si>
  <si>
    <t>• minimum clearance height</t>
  </si>
  <si>
    <t>Deck length measured from face to face of abutments</t>
  </si>
  <si>
    <t>Surface area of deck</t>
  </si>
  <si>
    <t>vehicles | litres | gallons | tonnes | tons per hour</t>
  </si>
  <si>
    <t>waste water treatment works</t>
  </si>
  <si>
    <t>water treatment works</t>
  </si>
  <si>
    <t>pipelines</t>
  </si>
  <si>
    <t>wells and boreholes</t>
  </si>
  <si>
    <t>power-generating plants</t>
  </si>
  <si>
    <t>chemical plants</t>
  </si>
  <si>
    <t>refineries</t>
  </si>
  <si>
    <t>dams and reservoirs</t>
  </si>
  <si>
    <t>mines and quarries</t>
  </si>
  <si>
    <t>common</t>
  </si>
  <si>
    <t xml:space="preserve">other stated </t>
  </si>
  <si>
    <t>საორიენტაციო ღირებულება</t>
  </si>
  <si>
    <t>(GEL) ₾</t>
  </si>
  <si>
    <t>სამაგრი Ø 25mm მილისთვის</t>
  </si>
  <si>
    <t>სამაგრი Ø 32mm მილისთვის</t>
  </si>
  <si>
    <t>სამაგრი Ø 50mm მილისთვის</t>
  </si>
  <si>
    <t>13mm კაუჩუკის შეფუთვა. Ø 25mm მილისთვის</t>
  </si>
  <si>
    <t>13mm კაუჩუკის შეფუთვა. Ø 32mm მილისთვის</t>
  </si>
  <si>
    <t>კომპლექტი</t>
  </si>
  <si>
    <t>ცალი</t>
  </si>
  <si>
    <t>გრძ. მ.</t>
  </si>
  <si>
    <t>დამხმარე მასალები (მთლიანი ღირებულების 5%)</t>
  </si>
  <si>
    <t>მეტალის უნაკერო მილის სამაგრი Ø 25mm. (Fe-35 Series)</t>
  </si>
  <si>
    <t>მეტალის უნაკერო მილი Ø 25mm. (Fe-35 Series)</t>
  </si>
  <si>
    <t>მეტალის უნაკერო მილი Ø 32mm. (Fe-35 Series)</t>
  </si>
  <si>
    <t>მეტალის უნაკერო მილი Ø 40mm. (Fe-35 Series)</t>
  </si>
  <si>
    <t>მეტალის უნაკერო მილი Ø 50mm. (Fe-35 Series)</t>
  </si>
  <si>
    <t>მეტალის უნაკერო მილი Ø 65mm. (Fe-35 Series)</t>
  </si>
  <si>
    <t>მეტალის უნაკერო მილი Ø 80mm. (Fe-35 Series)</t>
  </si>
  <si>
    <t>მეტალის უნაკერო მილი Ø 150mm. (Fe-35 Series)</t>
  </si>
  <si>
    <t>სამკაპი ტესებრი-32/32/25 (Fe-35 Series)</t>
  </si>
  <si>
    <t>სამკაპი ტესებრი-40/40/25 (Fe-35 Series)</t>
  </si>
  <si>
    <t>სამკაპი ტესებრი-50/50/25 (Fe-35 Series)</t>
  </si>
  <si>
    <t>სამკაპი ტესებრი-65/65/25 (Fe-35 Series)</t>
  </si>
  <si>
    <t>სამკაპი ტესებრი-80/80/25 (Fe-35 Series)</t>
  </si>
  <si>
    <t>სამკაპი ტესებრი-80/80/50 (Fe-35 Series)</t>
  </si>
  <si>
    <t>ჯვარედინა-40/40/25/25 (Fe-35 Series)</t>
  </si>
  <si>
    <t>ჯვარედინა-50/50/25/25 (Fe-35 Series)</t>
  </si>
  <si>
    <t>გადამყვანი-32/25 (Fe-35 Series)</t>
  </si>
  <si>
    <t>გადამყვანი-40/25 (Fe-35 Series)</t>
  </si>
  <si>
    <t>გადამყვანი-50/25 (Fe-35 Series)</t>
  </si>
  <si>
    <t>გადამყვანი-50/40 (Fe-35 Series)</t>
  </si>
  <si>
    <t>გადამყვანი-65/50 (Fe-35 Series)</t>
  </si>
  <si>
    <t>გადამყვანი-80/65 (Fe-35 Series)</t>
  </si>
  <si>
    <t>გადამყვანი-40/32 (Fe-35 Series)</t>
  </si>
  <si>
    <t>ჩამკეტი ურდული სასიგნალო კონტაქტით Ø80</t>
  </si>
  <si>
    <t>ქანჩი საყელოთი 8mm</t>
  </si>
  <si>
    <t>ქანჩი საყელოთი 10mm</t>
  </si>
  <si>
    <t>ძენძი</t>
  </si>
  <si>
    <t>მეტალის უნაკერო მილის სამაგრი Ø 32mm. (Fe-35 Series)</t>
  </si>
  <si>
    <t>მეტალის უნაკერო მილის სამაგრი Ø 40mm. (Fe-35 Series)</t>
  </si>
  <si>
    <t>მეტალის უნაკერო მილის სამაგრი Ø 50mm. (Fe-35 Series)</t>
  </si>
  <si>
    <t>მეტალის უნაკერო მილის სამაგრი Ø 65mm. (Fe-35 Series)</t>
  </si>
  <si>
    <t>მეტალის უნაკერო მილის სამაგრი Ø 80mm. (Fe-35 Series)</t>
  </si>
  <si>
    <t>მეტალის უნაკერო მილის სამაგრი Ø 150mm. (Fe-35 Series)</t>
  </si>
  <si>
    <t>გადამყვანი-25/16 (Fe-35 Series)</t>
  </si>
  <si>
    <t>სამაგრი Ø 40mm მილისთვის</t>
  </si>
  <si>
    <t>ანკერი Ø 8mm</t>
  </si>
  <si>
    <t>ანკერი Ø 10mm</t>
  </si>
  <si>
    <t>13mm კაუჩუკის შეფუთვა. Ø 40mm მილისთვის</t>
  </si>
  <si>
    <t>13mm კაუჩუკის შეფუთვა. Ø 90mm მილისთვის</t>
  </si>
  <si>
    <t>სამაგრი Ø 90mm მილისთვის</t>
  </si>
  <si>
    <t>სამკაპი ტესებრი-65/65/50 (Fe-35 Series)</t>
  </si>
  <si>
    <t>სამკაპი ტესებრი-80/80/40 (Fe-35 Series)</t>
  </si>
  <si>
    <t>სამკაპი ტესებრი-50/50 (Fe-35 Series)</t>
  </si>
  <si>
    <t>სამკაპი ტესებრი-25/25 (Fe-35 Series)</t>
  </si>
  <si>
    <t>მეტალის მუხლი-150 (Fe-35 Series)</t>
  </si>
  <si>
    <t>მეტალის მუხლი-50 (Fe-35 Series)</t>
  </si>
  <si>
    <t>მეტალის მუხლი-32 (Fe-35 Series)</t>
  </si>
  <si>
    <t>მეტალის მუხლი-25 (Fe-35 Series)</t>
  </si>
  <si>
    <t>ხრახნიანი ღერო 10mm</t>
  </si>
  <si>
    <t>ხრახნიანი ღერო 8mm</t>
  </si>
  <si>
    <t>მეტალის უნაკერო მილის სამაგრი განმბრჯენი ტროსით  Ø 150mm.</t>
  </si>
  <si>
    <t>მეტალის უნაკერო მილის სამაგრი განმბრჯენი ტროსით Ø 80mm.</t>
  </si>
  <si>
    <t>მეტალის უნაკერო მილის სამაგრი განმბრჯენი ტროსით Ø 65mm.</t>
  </si>
  <si>
    <t>მეტალის უნაკერო მილის სამაგრი განმბრჯენი ტროსით Ø 50mm.</t>
  </si>
  <si>
    <t>მეტალის უნაკერო მილის სამაგრი განმბრჯენი ტროსით Ø 40mm.</t>
  </si>
  <si>
    <t>მეტალის უნაკერო მილის სამაგრი განმბრჯენი ტროსით Ø 32mm.</t>
  </si>
  <si>
    <t>მეტალის უნაკერო მილის სამაგრი განმბრჯენი ტროსით Ø 25mm.</t>
  </si>
  <si>
    <t>ხანძარქრობა (I სართული)</t>
  </si>
  <si>
    <t>ხანძარქრობა (II სართული)</t>
  </si>
  <si>
    <t>ხანძარქრობა (III სართული)</t>
  </si>
  <si>
    <t>უკუსარქველი Ø80</t>
  </si>
  <si>
    <t>თხევადი პაკლი</t>
  </si>
  <si>
    <t>მანომეტრი ჩამკეტი ვენტილით Ø20</t>
  </si>
  <si>
    <t>დამცლელი ვენტილი Ø50</t>
  </si>
  <si>
    <t>FM200 რეაგენტის მოდული 33კგ (სასერვერო)</t>
  </si>
  <si>
    <t>სახანძრო კარადა 25მ. შლანგით, ვენტილით და ცეცხლმაქრით</t>
  </si>
  <si>
    <t>მეტალის მუხლი-80 (Fe-35 Series)</t>
  </si>
  <si>
    <t>სამკაპი ტესებრი-40/40/50 (Fe-35 Series)</t>
  </si>
  <si>
    <t>სამკაპი ტესებრი-80/80 (Fe-35 Series)</t>
  </si>
  <si>
    <t>სამკაპი ტესებრი-150/150/80 (Fe-35 Series)</t>
  </si>
  <si>
    <t>სამკაპი ტესებრი-65/65/40 (Fe-35 Series)</t>
  </si>
  <si>
    <t>გადამყვანი-150/80 (Fe-35 Series)</t>
  </si>
  <si>
    <t>წყლის ნაკადის მაკონტროლებელი რელე(Flow switch) Ø80</t>
  </si>
  <si>
    <t>დამცლელი ვენტილი(სისტემის გამოსარეცხად) Ø25</t>
  </si>
  <si>
    <t>ქვედა მიმართულების სპრინკლერი 68°C</t>
  </si>
  <si>
    <t>მეტალის მუხლი-40 (Fe-35 Series)</t>
  </si>
  <si>
    <t>მეტალის მუხლი-65 (Fe-35 Series)</t>
  </si>
  <si>
    <t>სამკაპი ტესებრი-50/50/40 (Fe-35 Series)</t>
  </si>
  <si>
    <t>სამკაპი ტესებრი-50/50/65 (Fe-35 Series)</t>
  </si>
  <si>
    <t>ხრადი მილი სამაგრით, (შეკიდულ ჭერში სამაგრი)</t>
  </si>
  <si>
    <t>მეტალის უნაკერო მილი Ø 100mm. (Fe-35 Series)</t>
  </si>
  <si>
    <t>სამკაპი ტესებრი-80/80/65 (Fe-35 Series)</t>
  </si>
  <si>
    <t>სამკაპი ტესებრი-80/80/100 (Fe-35 Series)</t>
  </si>
  <si>
    <t>სამკაპი ტესებრი-150/150/100 (Fe-35 Series)</t>
  </si>
  <si>
    <t>სამკაპი ტესებრი-100/100/25(Fe-35 Series)</t>
  </si>
  <si>
    <t>სამკაპი ტესებრი-100/100/50(Fe-35 Series)</t>
  </si>
  <si>
    <t>ჯვარედინა-65/65/25/25 (Fe-35 Series)</t>
  </si>
  <si>
    <t>წყლის ნაკადის მაკონტროლებელი რელე(Flow switch) Ø100</t>
  </si>
  <si>
    <t>ჩამკეტი ურდული სასიგნალო კონტაქტით Ø100</t>
  </si>
  <si>
    <t>უკუსარქველი Ø100</t>
  </si>
  <si>
    <t>სამკაპი ტესებრი-50/50/32 (Fe-35 Series)</t>
  </si>
  <si>
    <t>მეტალის უნაკერო მილი გოფრირებული გარსაცმით (მიწაში მოსაწყობი) Ø 150mm. (Fe-35 Series)</t>
  </si>
  <si>
    <t>დამხმარე მასალა (ღირებულების 5%)</t>
  </si>
  <si>
    <t xml:space="preserve">ვენტილაცია </t>
  </si>
  <si>
    <t xml:space="preserve">მოდინებითი ვენტილატორი L=200m3/h, 60პა. </t>
  </si>
  <si>
    <t xml:space="preserve">გამწოვი ვენტილატორი L=200m3/h. 80პა. </t>
  </si>
  <si>
    <t>სან.კვანძის გამწოვი ვენტილატორი 240m3/h. 80პა. (E.F.#1)</t>
  </si>
  <si>
    <t>სან.კვანძის საყოფაცხოვრებო გამწოვი ვენტილატორი 80m3/h. 50პა. (E.F.#2)</t>
  </si>
  <si>
    <t>სან.კვანძის გამწოვი ვენტილატორი 160m3/h. 60პა. (E.F.#6)</t>
  </si>
  <si>
    <t>სან.კვანძის გამწოვი ვენტილატორი 400m3/h. 120პა. (E.F.#4)</t>
  </si>
  <si>
    <t>სან.კვანძის გამწოვი ვენტილატორი 480m3/h. 120პა. (E.F.#3), (E.F.#5)</t>
  </si>
  <si>
    <t>ვენტილატორების სამაგრი კომპლექტი</t>
  </si>
  <si>
    <t>ანტივიბრაციული გადამყვანი ვენტილატორისთვის</t>
  </si>
  <si>
    <t>ჰაერსატარის ხმაურდამხშობი 200x200</t>
  </si>
  <si>
    <t>ჰაერსატარის ხმაურდამხშობი d200</t>
  </si>
  <si>
    <t>ჰაერსატარის ხმაურდამხშობი d160</t>
  </si>
  <si>
    <t>მ²</t>
  </si>
  <si>
    <t>ხრადი ჰაერსატარი d160</t>
  </si>
  <si>
    <t>ხრადი ჰაერსატარი d200</t>
  </si>
  <si>
    <t xml:space="preserve">13mm კაუჩუკის შეფუთვა. </t>
  </si>
  <si>
    <t>ხრახნიანი ღერო Ø 8mm</t>
  </si>
  <si>
    <t>ქანჩი საყელოთი Ø 8mm</t>
  </si>
  <si>
    <t>მარეგულირებელი დამპერი d160</t>
  </si>
  <si>
    <t>მარეგულირებელი დამპერი d200</t>
  </si>
  <si>
    <t>მოდინების სავენტილაციო გისოსი 600x600</t>
  </si>
  <si>
    <t>გამწოვი სავენტილაციო გისოსი 600x600</t>
  </si>
  <si>
    <t>სან. კვანძების გამწოვი სავენტილაციო გისოსი d125</t>
  </si>
  <si>
    <t>ფასადის გისოსი 350x250</t>
  </si>
  <si>
    <t>ფასადის გისოსი 250x250</t>
  </si>
  <si>
    <t>ფასადის გისოსი d250</t>
  </si>
  <si>
    <t>ფასადის გისოსი d200</t>
  </si>
  <si>
    <t>ფასადის გისოსი d160</t>
  </si>
  <si>
    <t>ფასადის გისოსი d125</t>
  </si>
  <si>
    <t>გათბობა-გაგრილება</t>
  </si>
  <si>
    <t>ქვაბის სამონტაჟო კომპლექტი</t>
  </si>
  <si>
    <t>ქვაბის საკვამურის კომპლექტი</t>
  </si>
  <si>
    <t>ჩილერი ჰაერის კონდენსატორით N=80kw.  წყლის სამუშაო ტემპერატურა: 7/12℃</t>
  </si>
  <si>
    <t>ჩილერის ანტივიბრაციული სადგამი.</t>
  </si>
  <si>
    <t>საცირკულაციო ტუმბო სიხშირული მართვით (1.2) L=3.2m3/h H=6m</t>
  </si>
  <si>
    <t xml:space="preserve">სპილენძის მილი იზოლაციით Ø 6.35mm. </t>
  </si>
  <si>
    <t xml:space="preserve">სპილენძის მილი იზოლაციით Ø 9.53mm. </t>
  </si>
  <si>
    <t>ორმილოვანი კასეტური ტიპის ფანკოილი. კონდენსატის ტუმბოთი. MKD300</t>
  </si>
  <si>
    <t xml:space="preserve">ორმილოვანი არხული ტიპის ფანკოილი. კონდენსატის ტუმბოთი. MKT600G </t>
  </si>
  <si>
    <r>
      <t xml:space="preserve">ორმილოვანი კასეტური ტიპის ფანკოილი. კონდენსატის ტუმბოთი. MKD300 </t>
    </r>
    <r>
      <rPr>
        <sz val="14"/>
        <color rgb="FFFF0000"/>
        <rFont val="Sylfaen"/>
        <family val="1"/>
      </rPr>
      <t>(არსებული)</t>
    </r>
  </si>
  <si>
    <r>
      <t xml:space="preserve">ორმილოვანი არხული ტიპის ფანკოილი. კონდენსატის ტუმბოთი. MKT200G </t>
    </r>
    <r>
      <rPr>
        <sz val="14"/>
        <color rgb="FFFF0000"/>
        <rFont val="Sylfaen"/>
        <family val="1"/>
      </rPr>
      <t>(არსებული)</t>
    </r>
  </si>
  <si>
    <r>
      <t xml:space="preserve">ორმილოვანი არხული ტიპის ფანკოილი. კონდენსატის ტუმბოთი. MKT300G </t>
    </r>
    <r>
      <rPr>
        <sz val="14"/>
        <color rgb="FFFF0000"/>
        <rFont val="Sylfaen"/>
        <family val="1"/>
      </rPr>
      <t>(არსებული)</t>
    </r>
  </si>
  <si>
    <r>
      <t xml:space="preserve">ორმილოვანი არხული ტიპის ფანკოილი. კონდენსატის ტუმბოთი. MKT400G </t>
    </r>
    <r>
      <rPr>
        <sz val="14"/>
        <color rgb="FFFF0000"/>
        <rFont val="Sylfaen"/>
        <family val="1"/>
      </rPr>
      <t>(არსებული)</t>
    </r>
  </si>
  <si>
    <r>
      <t xml:space="preserve">ორმილოვანი არხული ტიპის ფანკოილი. კონდენსატის ტუმბოთი. MKT500G </t>
    </r>
    <r>
      <rPr>
        <sz val="14"/>
        <color rgb="FFFF0000"/>
        <rFont val="Sylfaen"/>
        <family val="1"/>
      </rPr>
      <t>(არსებული)</t>
    </r>
  </si>
  <si>
    <r>
      <t xml:space="preserve">ორმილოვანი არხული ტიპის ფანკოილი. კონდენსატის ტუმბოთი. MKT600G </t>
    </r>
    <r>
      <rPr>
        <sz val="14"/>
        <color rgb="FFFF0000"/>
        <rFont val="Sylfaen"/>
        <family val="1"/>
      </rPr>
      <t>(არსებული)</t>
    </r>
  </si>
  <si>
    <r>
      <t xml:space="preserve">ორმილოვანი კასეტური ტიპის ფანკოილი. კონდენსატის ტუმბოთი. MKD500 </t>
    </r>
    <r>
      <rPr>
        <sz val="14"/>
        <color rgb="FFFF0000"/>
        <rFont val="Sylfaen"/>
        <family val="1"/>
      </rPr>
      <t>(არსებული)</t>
    </r>
  </si>
  <si>
    <t>ფანკოილის დისტანციური მართვის პულტი</t>
  </si>
  <si>
    <t>ფანკოილის მართვის პანელი</t>
  </si>
  <si>
    <t>ფანკოილების სამაგრი კომპლექტი</t>
  </si>
  <si>
    <t xml:space="preserve">მეტალის მილი DN 65mm. </t>
  </si>
  <si>
    <t xml:space="preserve">მეტალის მილი DN 125mm. </t>
  </si>
  <si>
    <t xml:space="preserve">მეტალის მუხლი DN 65mm. </t>
  </si>
  <si>
    <t xml:space="preserve">მეტალის მუხლი DN 125mm. </t>
  </si>
  <si>
    <t xml:space="preserve">მეტალის მილტუჩი  DN 125mm. </t>
  </si>
  <si>
    <t>პოლიპროპილენის მილების ფიტინგები  Ø 25mm - Ø 90mm (მილების ღირებულების 40%)</t>
  </si>
  <si>
    <t>13mm კაუჩუკის შეფუთვა. Ø 75mm მილისთვის</t>
  </si>
  <si>
    <t>13mm კაუჩუკის შეფუთვა. Ø 125mm მილისთვის</t>
  </si>
  <si>
    <t>სამაგრი Ø 63mm მილისთვის</t>
  </si>
  <si>
    <t>სამაგრი Ø 75mm მილისთვის</t>
  </si>
  <si>
    <t>სამაგრი DN 65mm მილისთვის</t>
  </si>
  <si>
    <t>სამაგრი DN 125mm მილისთვის</t>
  </si>
  <si>
    <t xml:space="preserve">ამერიკანკა Ø 25mm </t>
  </si>
  <si>
    <t xml:space="preserve">ამერიკანკა Ø 32mm </t>
  </si>
  <si>
    <t xml:space="preserve">ამერიკანკა Ø 40mm </t>
  </si>
  <si>
    <t xml:space="preserve">ბალანსირებადი ვენტილი Ø 25mm </t>
  </si>
  <si>
    <t xml:space="preserve">ბალანსირებადი ვენტილი Ø 32mm </t>
  </si>
  <si>
    <t xml:space="preserve">ბალანსირებადი ვენტილი Ø 40mm </t>
  </si>
  <si>
    <t xml:space="preserve">ბალანსირებადი ვენტილი Ø 63mm </t>
  </si>
  <si>
    <t xml:space="preserve">ბალანსირებადი ვენტილი Ø 90mm </t>
  </si>
  <si>
    <t xml:space="preserve">ორსვლიანი სარქველი ელექტრო ამძრავით Ø 25mm </t>
  </si>
  <si>
    <t xml:space="preserve">ორსვლიანი სარქველი ელექტრო ამძრავით Ø 32mm </t>
  </si>
  <si>
    <t xml:space="preserve">სამსვლიანი სარქველი ელექტრო ამძრავით Ø 40mm </t>
  </si>
  <si>
    <t xml:space="preserve">უკუსარქველი Ø 40mm </t>
  </si>
  <si>
    <t xml:space="preserve">უკუსარქველი Ø 63mm </t>
  </si>
  <si>
    <t xml:space="preserve">უკუსარქველი DN 65mm </t>
  </si>
  <si>
    <t xml:space="preserve">უკუსარქველი Ø 90mm </t>
  </si>
  <si>
    <t xml:space="preserve">ფილტრი Ø 25mm </t>
  </si>
  <si>
    <t xml:space="preserve">ფილტრი Ø 32mm </t>
  </si>
  <si>
    <t xml:space="preserve">ფილტრი Ø 40mm </t>
  </si>
  <si>
    <t xml:space="preserve">ფილტრი Ø 63mm </t>
  </si>
  <si>
    <t xml:space="preserve">ფილტრი DN 65mm </t>
  </si>
  <si>
    <t xml:space="preserve">ფილტრი Ø 90mm </t>
  </si>
  <si>
    <t xml:space="preserve">PPR მუფტა გარე ხრახნით Ø 25mm </t>
  </si>
  <si>
    <t xml:space="preserve">PPR მუფტა გარე ხრახნით Ø 32mm </t>
  </si>
  <si>
    <t>მოქნილი მილი Ø 25mm. 20სმ</t>
  </si>
  <si>
    <t>მოქნილი მილი Ø 32mm. 20სმ</t>
  </si>
  <si>
    <t>ხრახნიანი ღერო Ø 10mm</t>
  </si>
  <si>
    <t>ქანჩი საყელოთი Ø 10mm</t>
  </si>
  <si>
    <t xml:space="preserve">დამცლელი ვენტილი Ø 25mm </t>
  </si>
  <si>
    <t>თერმომანომეტრი, ჩამკეტი ვენტილით</t>
  </si>
  <si>
    <t>კონდენსატის მილი PVC Ø32</t>
  </si>
  <si>
    <t>თუნუქის მოთუთიებული ჰაერსატარი  0.5mm (გარე მილების კლადინგისთვის)</t>
  </si>
  <si>
    <t>დამხმარე მასალები (მთლიანი ღირებულების 3%)</t>
  </si>
  <si>
    <t>კვამლგამწოვი სისტემა</t>
  </si>
  <si>
    <t>კვამლგამწოვი ვენტილატორი 8 000m3/h. 250პა. 400°C 120წთ.</t>
  </si>
  <si>
    <t>ვენტილატორის ანტივიბრაციული სამაგრი კომპლექტი.</t>
  </si>
  <si>
    <t>მოტორიზირებული სახანძრო დამპერი 400°C 120წთ. 700x250. 24v</t>
  </si>
  <si>
    <t>მეტალის სავენტილაციო გისოსი 400°C 120წთ. 700x250</t>
  </si>
  <si>
    <t>ქვაბამბის შეფუთვა 50მმ.</t>
  </si>
  <si>
    <t>მოთუთიებული ჰაერსატარი  0.5mm (კლადინგისთვის)</t>
  </si>
  <si>
    <t>სამისამართო კვამლის დეტექტორი</t>
  </si>
  <si>
    <t>სამისამართო თბური დეტექტორი</t>
  </si>
  <si>
    <t>სამისამართო საგანგაშო ღილაკი</t>
  </si>
  <si>
    <t>სამისამართო სახანძრო სირენა</t>
  </si>
  <si>
    <t>სამისამართო სახანძრო სირენა გარე გამოყენების</t>
  </si>
  <si>
    <t>სამისამართო In/Out მოდული</t>
  </si>
  <si>
    <t>დეტექტორის სამონტაჟო ბაზა</t>
  </si>
  <si>
    <t>საევაკუაციო გასასვლელი EXIT</t>
  </si>
  <si>
    <t>კვების ბლოკი UPS 2000 VA</t>
  </si>
  <si>
    <t>სახანძრო კაბელი, JE-H(St)H FE180/E90 - 2x2x1.5</t>
  </si>
  <si>
    <t>მეტრი</t>
  </si>
  <si>
    <t>სამისამართო პანელი 4 არხიანი</t>
  </si>
  <si>
    <t>დამხმარე მასალები (მთლიანი ღირებულების 8%)</t>
  </si>
  <si>
    <t>სახანძრო დეტექცია</t>
  </si>
  <si>
    <t>ქსელი</t>
  </si>
  <si>
    <t>Router</t>
  </si>
  <si>
    <t xml:space="preserve">Managed POE Switch 24-Port </t>
  </si>
  <si>
    <t xml:space="preserve">Managed POE Switch 48-Port </t>
  </si>
  <si>
    <t xml:space="preserve">Managed non-POE Switch 24-Port </t>
  </si>
  <si>
    <t xml:space="preserve">Managed non-POE Switch 48-Port </t>
  </si>
  <si>
    <t xml:space="preserve">Pach Panel CAT5E FTP </t>
  </si>
  <si>
    <t xml:space="preserve">Cable Organizer </t>
  </si>
  <si>
    <t>პაჩკორდი Cat5e UTP RJ45 </t>
  </si>
  <si>
    <t>Rack U26</t>
  </si>
  <si>
    <t>ONLINE UPS; 1KVA/900W</t>
  </si>
  <si>
    <t>ქსელის კაბელი FTP CAT-5e</t>
  </si>
  <si>
    <t>გოფრირებული მილი 20მმ.</t>
  </si>
  <si>
    <t>RJ45  connector</t>
  </si>
  <si>
    <t>კედელში ჩასაშენებელი ქსელის როზეტი RJ45  1-Port connector</t>
  </si>
  <si>
    <t>კედელში ჩასაშენებელი ქსელის როზეტი RJ45  2-Port connector</t>
  </si>
  <si>
    <t>იატაკში ჩასაშენებელი ქსელის როზეტი RJ45 1-Port connector</t>
  </si>
  <si>
    <t>იატაკში ჩასაშენებელი ქსელის როზეტი RJ45 2-Port connector</t>
  </si>
  <si>
    <t>სამონტაჟო ბუდე  50mm</t>
  </si>
  <si>
    <t xml:space="preserve">ფურნიტურის ჩარჩო 1 მოდულიანი </t>
  </si>
  <si>
    <t xml:space="preserve">ფოლადის მოთუთიებული ჰაერსატარი.  1.2mm </t>
  </si>
  <si>
    <t>ბუნებრივ აირზე მომუშავე კედლის საკონდენსაციო ქვაბი, ინტეგრირებული საცირკულაციო ტუმბოთი N=100kw</t>
  </si>
  <si>
    <t xml:space="preserve">მეტალის გადამყვანი DN 65-125mm. </t>
  </si>
  <si>
    <t xml:space="preserve">მეტალის მილტუჩი  DN 65mm. </t>
  </si>
  <si>
    <t xml:space="preserve">პოლიპროპილენის  მილტუჩი  Ø 63mm. </t>
  </si>
  <si>
    <t xml:space="preserve">პოლიპროპილენის  მილტუჩი  Ø 90mm. </t>
  </si>
  <si>
    <t>მარეგულირებელი დამპერი 300x200</t>
  </si>
  <si>
    <t>გამანაწილებელი კოლექტორი Ø 150 L=1.5m. დამცლელი ვენტილით, ჰაერგამშვებით, თერმომანომეტრით კომპლექტში.</t>
  </si>
  <si>
    <t>ჰიდრომოდული Ø 200mm. H=0.8m. დამცელელი ვენტილით და ჰაერგამშვებით.</t>
  </si>
  <si>
    <t>ჰიდრომოდული Ø 300mm. H=1.2m. დამცელელი ვენტილით და ჰაერგამშვებით.</t>
  </si>
  <si>
    <t>საცირკულაციო ტუმბო სიხშირული მართვით (1.1) L=4.5m3/h H=6m</t>
  </si>
  <si>
    <t>საცირკულაციო ტუმბო სიხშირული მართვით (1.3) L=5.0m3/h H=18m</t>
  </si>
  <si>
    <t>საცირკულაციო ტუმბო სიხშირული მართვით (2.1) L=14m3/h H=8m</t>
  </si>
  <si>
    <t>საცირკულაციო ტუმბო სიხშირული მართვით (2.2) L=18m3/h H=18m</t>
  </si>
  <si>
    <t>საფართოებელი ჭურჭელი V=30l P=10 bar</t>
  </si>
  <si>
    <t>საფართოებელი ჭურჭელი V=120l P=10 bar</t>
  </si>
  <si>
    <t>რადიატორის ვენტილების კომპლექტი, თერმოთავით.</t>
  </si>
  <si>
    <r>
      <t xml:space="preserve">ორმილოვანი კასეტური ტიპის ფანკოილი. კონდენსატის ტუმბოთი. MKD1200 </t>
    </r>
    <r>
      <rPr>
        <sz val="14"/>
        <color rgb="FFFF0000"/>
        <rFont val="Sylfaen"/>
        <family val="1"/>
      </rPr>
      <t>(არსებული)</t>
    </r>
  </si>
  <si>
    <t>სპლიტ ტიპის ინვერტორული კონდიციონერი. შიდა და გარე ბლოკ. დისტანციური მართვის პულტით. 12 000 BTU</t>
  </si>
  <si>
    <t xml:space="preserve">მინაბოჭკოვანი პოლიპროპილენის მილი Ø 25mm. PN20. </t>
  </si>
  <si>
    <t xml:space="preserve">მინაბოჭკოვანი პოლიპროპილენის მილი Ø 32mm. PN20. </t>
  </si>
  <si>
    <t xml:space="preserve">მინაბოჭკოვანი პოლიპროპილენის მილი Ø 40mm. PN20. </t>
  </si>
  <si>
    <t xml:space="preserve">მინაბოჭკოვანი პოლიპროპილენის მილი Ø 50mm. PN20. </t>
  </si>
  <si>
    <t xml:space="preserve">მინაბოჭკოვანი პოლიპროპილენის მილი Ø 75mm. PN20. </t>
  </si>
  <si>
    <t xml:space="preserve">მინაბოჭკოვანი პოლიპროპილენის მილი Ø 90mm. PN20. </t>
  </si>
  <si>
    <t xml:space="preserve">ბურთულიანი ვენტილი Ø 25mm </t>
  </si>
  <si>
    <t xml:space="preserve">ბურთულიანი ვენტილი Ø 32mm </t>
  </si>
  <si>
    <t xml:space="preserve">ბურთულიანი ვენტილი Ø 40mm </t>
  </si>
  <si>
    <t xml:space="preserve">ბურთულიანი ვენტილი Ø 50mm </t>
  </si>
  <si>
    <t xml:space="preserve">ჩამკეტი ურდული მილტუჩით Ø 63mm </t>
  </si>
  <si>
    <t xml:space="preserve">ჩამკეტი ურდული მილტუჩით Ø 90mm </t>
  </si>
  <si>
    <t xml:space="preserve">ჩამკეტი ურდული მილტუჩით DN 65mm </t>
  </si>
  <si>
    <t xml:space="preserve">ჩამკეტი ურდული მილტუჩით DN 125mm </t>
  </si>
  <si>
    <t xml:space="preserve">დამცლელი ვენტილი Ø 20mm </t>
  </si>
  <si>
    <t>საკომუნიკაციო კაბელი რვაწვერა</t>
  </si>
  <si>
    <t>თუნუქის მოთუთიებული ჰაერსატარი  0.55mm</t>
  </si>
  <si>
    <t>გამწოვი ჰეპა ფილტრი, ქარხნული სამონტაჟო შემრევი ბოქსით 600x600</t>
  </si>
  <si>
    <t>დამწნეხი ვენტილატორი 6 000m3/h. 100პა. 400°C 120წთ.</t>
  </si>
  <si>
    <t>პანელური რადიატორი L=0.6m, H=0.6m</t>
  </si>
  <si>
    <t xml:space="preserve">ნაკადის რელე Ø 65mm </t>
  </si>
  <si>
    <t xml:space="preserve">სამსვლიანი სარქველი ელექტრო ამძრავით Ø 25mm </t>
  </si>
  <si>
    <t>ფურნიტურა</t>
  </si>
  <si>
    <t>როზეტი დამიწებით</t>
  </si>
  <si>
    <t>როზეტი 45x45mm</t>
  </si>
  <si>
    <t xml:space="preserve">გამთიშველი ერთკლავიშა  </t>
  </si>
  <si>
    <t xml:space="preserve">გამთიშველი ორკლავიშა </t>
  </si>
  <si>
    <t xml:space="preserve">გამთიშველი სამკლავიშა </t>
  </si>
  <si>
    <t>ღრმა სამონტაჟო ბუდე 70mm</t>
  </si>
  <si>
    <t>ფურნიტურის ჩარჩო 1 მოდულიანი</t>
  </si>
  <si>
    <t>ფურნიტურის ჩარჩო 2 მოდულიანი</t>
  </si>
  <si>
    <t>ფურნიტურის ჩარჩო 3 მოდულიანი</t>
  </si>
  <si>
    <t>ფურნიტურის ჩარჩო 4 მოდულიანი</t>
  </si>
  <si>
    <t>იატაკში ჩასაშენებელი კოლოფი (floor box) 4 მოდულიანი</t>
  </si>
  <si>
    <t xml:space="preserve">ავარიული სანათი აკუმულატორით 12W </t>
  </si>
  <si>
    <t>გამანაწილებელი კოლოფი 103x103x57mm</t>
  </si>
  <si>
    <t>გოფრირებული მილი d=16მმ</t>
  </si>
  <si>
    <t>გოფრირებული მილი d=20მმ</t>
  </si>
  <si>
    <t>გოფრირებული მილი d=25მმ</t>
  </si>
  <si>
    <t>მეტალის გოფრირებული მილი d=25მმ</t>
  </si>
  <si>
    <t>გოფრირებული მილი d=40მმ</t>
  </si>
  <si>
    <t>გოფრირებული მილი d=50მმ</t>
  </si>
  <si>
    <t>საკლემო ბლოკი უხრახნო მიერთებით 3-ანი (100ც)</t>
  </si>
  <si>
    <t>საკლემო ბლოკი უხრახნო მიერთებით 5-ანი (25ც)</t>
  </si>
  <si>
    <t>სამონტაჟო მასალები</t>
  </si>
  <si>
    <t>კაბელები</t>
  </si>
  <si>
    <t>სპილენძის კაბელი N2XH-FE 180/90 3x1.5მმ2</t>
  </si>
  <si>
    <t>სპილენძის კაბელი N2XH 3x1.5მმ2</t>
  </si>
  <si>
    <t>სპილენძის კაბელი N2XH 3x2.5მმ2</t>
  </si>
  <si>
    <t>სპილენძის კაბელი N2XH 5x1.5მმ2</t>
  </si>
  <si>
    <t>სპილენძის კაბელი N2XH-FE 180/90 5x2.5მმ2</t>
  </si>
  <si>
    <t>სპილენძის კაბელი N2XH 5x4მმ2</t>
  </si>
  <si>
    <t>სპილენძის კაბელი N2XH-FE 180/90 5x10მმ2</t>
  </si>
  <si>
    <t>სპილენძის კაბელი N2XH 5x10მმ2</t>
  </si>
  <si>
    <t>სპილენძის კაბელი N2XH 5x16მმ2</t>
  </si>
  <si>
    <t>სპილენძის კაბელი N2XH 4x25+1x16მმ2</t>
  </si>
  <si>
    <t>სპილენძის კაბელი N2XH 4x35+1x16მმ2</t>
  </si>
  <si>
    <t>სპილენძის კაბელი N2XH 4x50+1x25მმ2</t>
  </si>
  <si>
    <t>სპილენძის კაბელი N2XH 4x70+1x35მმ2</t>
  </si>
  <si>
    <t>სპილენძის კაბელი N2XH 4x95+1x50მმ2</t>
  </si>
  <si>
    <t>სპილენძის კაბელი N2XH 4x120+1x70მმ2</t>
  </si>
  <si>
    <t>სპილენძის კაბელი N2XH 4x185+1x95მმ2</t>
  </si>
  <si>
    <t>სპილენძის დამიწების ტროსი 1x10მმ2</t>
  </si>
  <si>
    <t>სპილენძის დამიწების ტროსი  1x16მმ2</t>
  </si>
  <si>
    <t>სპილენძის დამიწების ტროსი  1x70მმ2</t>
  </si>
  <si>
    <t>კაბელებელარხი</t>
  </si>
  <si>
    <t>რკინის პერფორირებული კაბელარხი 100x60mm</t>
  </si>
  <si>
    <t>რკინის პერფორირებული კაბელარხი 200x60mm</t>
  </si>
  <si>
    <t>რკინის პერფორირებული კაბელარხი 150x60mm</t>
  </si>
  <si>
    <t>რკინის პერფორირებული კაბელარხი 300x60mm</t>
  </si>
  <si>
    <t>რკინის პერფორირებული კაბელარხი 400x60mm</t>
  </si>
  <si>
    <t>რკინის პერფორირებული კაბელარხი 500x60mm</t>
  </si>
  <si>
    <t>ელ გამანაწილებელი ფარები და ავტომატები</t>
  </si>
  <si>
    <t>ელ გამანწილებელი ფარი MDB  650X2000mm/650X2000mm</t>
  </si>
  <si>
    <t>ავტომატური ამომრთველი MCCB  3P 630A 36KA</t>
  </si>
  <si>
    <t>ავტომატური ამომრთველი MCCB  3P 400A 36KA</t>
  </si>
  <si>
    <t>ავტომატური ამომრთველი MCCB  3P 160A 36KA</t>
  </si>
  <si>
    <t>RCBO დიფერენციალური ავტომატური ამომრთველი 3P+N 63A 30mA</t>
  </si>
  <si>
    <t>RCCB დიფერენციალური გაჟონვის რელე 3P+N 32A 30mA</t>
  </si>
  <si>
    <t>ავტომატური ამომრთველი MCB  1P C16A</t>
  </si>
  <si>
    <t>ავტომატური ამომრთველი MCB  1P C6A</t>
  </si>
  <si>
    <t>ავტომატური ამომრთველი MCB  3P C80A</t>
  </si>
  <si>
    <t>ავტომატური ამომრთველი MCB  3P C63A</t>
  </si>
  <si>
    <t>RCCB დიფერენციალური გაჟონვის რელე 3P+N 25A 30mA</t>
  </si>
  <si>
    <t>ავტომატური ამომრთველი MCB  3P C20A</t>
  </si>
  <si>
    <t>RCBO დიფერენციალური ავტომატური ამომრთველი 3P+N 20A 30mA</t>
  </si>
  <si>
    <t>ავტომატური ამომრთველი MCB  1P C10A</t>
  </si>
  <si>
    <t>FIRE FIGHT</t>
  </si>
  <si>
    <t xml:space="preserve">ავტომატური ამომრთველი MCCB  3P 50A </t>
  </si>
  <si>
    <t>RCBO დიფერენციალური ავტომატური ამომრთველი 3P+N D10A 30mA</t>
  </si>
  <si>
    <t>კონტაქტორი 4P 25A</t>
  </si>
  <si>
    <t>კონტაქტორი 4P 20A</t>
  </si>
  <si>
    <t>კონტაქტორი 1P 16A</t>
  </si>
  <si>
    <t xml:space="preserve">სამონტაჟო მასალები </t>
  </si>
  <si>
    <t>კომპ.</t>
  </si>
  <si>
    <t>ავტომატური ამომრთველი MCB  3P C10A</t>
  </si>
  <si>
    <t xml:space="preserve">ავტომატური ამომრთველი MCB  3P C50A </t>
  </si>
  <si>
    <t>RCCB დიფერენციალური გაჟონვის რელე 3P+N 40A 30mA</t>
  </si>
  <si>
    <t xml:space="preserve">ავტომატური ამომრთველი MCB  3P C63A </t>
  </si>
  <si>
    <t>გენერატორი</t>
  </si>
  <si>
    <t xml:space="preserve"> ბეტონის ანტივიბრაციული ბალიში ზომებით 2000x5500x200mm</t>
  </si>
  <si>
    <t>დამიწება</t>
  </si>
  <si>
    <t>კვების ბლოკი 12V</t>
  </si>
  <si>
    <t>დამიწების ზოლოვანა ლენტი (სალტის ზომა 40x4მმ)</t>
  </si>
  <si>
    <t>დამიწების ელექტროდი გალვანური L=25500mm d=20mm</t>
  </si>
  <si>
    <t>დამიწების ელექტროდი გალვანური L=3000mm d=20mm</t>
  </si>
  <si>
    <t xml:space="preserve">უნივერსალური სამაგრი </t>
  </si>
  <si>
    <t xml:space="preserve"> ჯვარედინა სამაგრი </t>
  </si>
  <si>
    <t xml:space="preserve">ანტიკოროზიული ლენტი </t>
  </si>
  <si>
    <t>კომპ</t>
  </si>
  <si>
    <t>ლითონის პერფორირებული პროფილი</t>
  </si>
  <si>
    <t>13mm კაუჩუკის შეფუთვა. Ø 50mm მილისთვის</t>
  </si>
  <si>
    <t>13mm კაუჩუკის შეფუთვა. Ø 65mm მილისთვის</t>
  </si>
  <si>
    <t xml:space="preserve">არმსტრონგის ტიპის სანათი 36W 600x600 </t>
  </si>
  <si>
    <t>წერტილოვანი სანათი 1 (ტექნიკური მონაცემები არ იყო მოწოდებული)</t>
  </si>
  <si>
    <t>წერტილოვანი სანათი 2 (ტექნიკური მონაცემები არ იყო მოწოდებული)</t>
  </si>
  <si>
    <t>RCBO დიფერენციალური ავტომატური ამომრთველი 3P+N 125A</t>
  </si>
  <si>
    <t>ავტომატური ამომრთველი MCCB  3P 250A 36KA</t>
  </si>
  <si>
    <t>ავტომატური ამომრთველი MCCB  3P 250A 36KA ელექტრო ამძრავით</t>
  </si>
  <si>
    <t>ელ გამანწილებელი ფარი 555X600mm</t>
  </si>
  <si>
    <t>DB 1.1 MAIN</t>
  </si>
  <si>
    <t>RCBO დიფერენციალური ავტომატური ამომრთველი 3P+N 80A 30mA</t>
  </si>
  <si>
    <t>DB 1.1 GEN</t>
  </si>
  <si>
    <t>RCBO დიფერენციალური ავტომატური ამომრთველი 3P+N 16A 30mA</t>
  </si>
  <si>
    <t>ელ გამანწილებელი ფარი DB 2 GEN 555X930mm</t>
  </si>
  <si>
    <t>ელ გამანწილებელი ფარი DB 3 GEN 555X930mm</t>
  </si>
  <si>
    <t>პოტენციალთა გამათანაბრებელი სალტე</t>
  </si>
  <si>
    <t>დიზელ გენერატორი ინტეგრირებული ATS-ით. 50Hz 150KVA (Standby 150KVA, Prime 135KVA)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</si>
</sst>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0\ &quot;km/h&quot;"/>
    <numFmt numFmtId="165" formatCode="[&lt;=9999999]###\-####;\(###\)\ ###\-####"/>
    <numFmt numFmtId="166" formatCode="#_)"/>
    <numFmt numFmtId="167" formatCode="##,##0.00,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1"/>
      <color theme="2" tint="-0.749961851863155"/>
      <name val="Calibri"/>
      <family val="2"/>
      <scheme val="minor"/>
    </font>
    <font>
      <b/>
      <sz val="25"/>
      <color theme="0"/>
      <name val="Calibri Light"/>
      <family val="2"/>
      <scheme val="major"/>
    </font>
    <font>
      <sz val="11"/>
      <color theme="2" tint="-0.89996032593768116"/>
      <name val="Calibri"/>
      <family val="2"/>
      <scheme val="minor"/>
    </font>
    <font>
      <sz val="11"/>
      <color theme="4" tint="-0.499984740745262"/>
      <name val="Calibri Light"/>
      <family val="2"/>
      <scheme val="major"/>
    </font>
    <font>
      <sz val="11"/>
      <color theme="2" tint="-0.749992370372631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4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b/>
      <sz val="12"/>
      <color theme="0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4"/>
      <name val="Sylfaen"/>
      <family val="1"/>
      <charset val="204"/>
    </font>
    <font>
      <b/>
      <sz val="14"/>
      <name val="Sylfaen"/>
      <family val="1"/>
      <charset val="204"/>
    </font>
    <font>
      <b/>
      <i/>
      <sz val="14"/>
      <color theme="1"/>
      <name val="Sylfaen"/>
      <family val="1"/>
      <charset val="204"/>
    </font>
    <font>
      <sz val="14"/>
      <color rgb="FFFF0000"/>
      <name val="Sylfaen"/>
      <family val="1"/>
    </font>
    <font>
      <sz val="14"/>
      <color theme="1"/>
      <name val="Sylfaen"/>
      <family val="1"/>
    </font>
    <font>
      <sz val="14"/>
      <name val="Sylfaen"/>
      <family val="1"/>
    </font>
    <font>
      <sz val="14"/>
      <color rgb="FF000000"/>
      <name val="Sylfaen"/>
      <family val="1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599963377788628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</borders>
  <cellStyleXfs count="16">
    <xf numFmtId="0" fontId="0" fillId="0" borderId="0"/>
    <xf numFmtId="0" fontId="4" fillId="0" borderId="0" applyFill="0" applyBorder="0">
      <alignment horizontal="left" vertical="center" wrapText="1" indent="1"/>
    </xf>
    <xf numFmtId="0" fontId="5" fillId="7" borderId="24" applyProtection="0">
      <alignment vertical="center"/>
    </xf>
    <xf numFmtId="0" fontId="6" fillId="6" borderId="0" applyNumberFormat="0" applyBorder="0" applyProtection="0">
      <alignment vertical="center" wrapText="1"/>
    </xf>
    <xf numFmtId="165" fontId="6" fillId="0" borderId="0" applyFont="0" applyFill="0" applyBorder="0" applyAlignment="0">
      <alignment vertical="center"/>
    </xf>
    <xf numFmtId="0" fontId="7" fillId="0" borderId="0" applyNumberFormat="0" applyFill="0" applyBorder="0" applyProtection="0">
      <alignment vertical="center"/>
    </xf>
    <xf numFmtId="14" fontId="8" fillId="0" borderId="0" applyFont="0" applyFill="0" applyBorder="0" applyAlignment="0" applyProtection="0">
      <alignment horizontal="left" wrapText="1"/>
    </xf>
    <xf numFmtId="0" fontId="9" fillId="0" borderId="0" applyNumberFormat="0" applyFill="0" applyBorder="0" applyProtection="0">
      <alignment horizontal="left" vertical="center" indent="1"/>
    </xf>
    <xf numFmtId="166" fontId="4" fillId="0" borderId="0" applyFont="0" applyFill="0" applyBorder="0">
      <alignment horizontal="right" vertical="center"/>
    </xf>
    <xf numFmtId="44" fontId="4" fillId="0" borderId="0" applyFont="0" applyFill="0" applyBorder="0" applyProtection="0">
      <alignment horizontal="right" vertical="center"/>
    </xf>
    <xf numFmtId="0" fontId="10" fillId="0" borderId="25" applyFill="0" applyProtection="0">
      <alignment horizontal="right" vertical="center" indent="1"/>
    </xf>
    <xf numFmtId="10" fontId="11" fillId="0" borderId="0" applyFill="0" applyBorder="0" applyProtection="0">
      <alignment horizontal="right" vertical="center"/>
    </xf>
    <xf numFmtId="0" fontId="6" fillId="8" borderId="0" applyBorder="0" applyProtection="0">
      <alignment horizontal="left" indent="1"/>
    </xf>
    <xf numFmtId="0" fontId="12" fillId="5" borderId="0" applyNumberFormat="0" applyBorder="0" applyProtection="0">
      <alignment horizontal="left" vertical="top" wrapText="1" indent="1"/>
    </xf>
    <xf numFmtId="0" fontId="3" fillId="0" borderId="25" applyNumberFormat="0" applyAlignment="0" applyProtection="0"/>
    <xf numFmtId="0" fontId="25" fillId="10" borderId="0" applyNumberFormat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indent="1"/>
    </xf>
    <xf numFmtId="0" fontId="16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9" fontId="16" fillId="2" borderId="0" xfId="0" applyNumberFormat="1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2" fillId="0" borderId="26" xfId="0" applyFont="1" applyBorder="1"/>
    <xf numFmtId="0" fontId="22" fillId="0" borderId="26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left"/>
    </xf>
    <xf numFmtId="0" fontId="24" fillId="0" borderId="26" xfId="0" applyFont="1" applyBorder="1" applyAlignment="1">
      <alignment horizontal="left" vertical="center"/>
    </xf>
    <xf numFmtId="0" fontId="22" fillId="2" borderId="31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left"/>
    </xf>
    <xf numFmtId="0" fontId="2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0" borderId="28" xfId="0" applyFont="1" applyBorder="1"/>
    <xf numFmtId="0" fontId="16" fillId="2" borderId="26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2" borderId="26" xfId="15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</cellXfs>
  <cellStyles count="16">
    <cellStyle name="20% - Accent1 2" xfId="13" xr:uid="{00000000-0005-0000-0000-000000000000}"/>
    <cellStyle name="60% - Accent1 2" xfId="3" xr:uid="{00000000-0005-0000-0000-000001000000}"/>
    <cellStyle name="Currency 2" xfId="9" xr:uid="{00000000-0005-0000-0000-000002000000}"/>
    <cellStyle name="Date" xfId="6" xr:uid="{00000000-0005-0000-0000-000003000000}"/>
    <cellStyle name="Good" xfId="15" builtinId="26"/>
    <cellStyle name="Heading 1 2" xfId="5" xr:uid="{00000000-0005-0000-0000-000005000000}"/>
    <cellStyle name="Heading 2 2" xfId="7" xr:uid="{00000000-0005-0000-0000-000006000000}"/>
    <cellStyle name="Heading 3 2" xfId="10" xr:uid="{00000000-0005-0000-0000-000007000000}"/>
    <cellStyle name="Heading 4 2" xfId="12" xr:uid="{00000000-0005-0000-0000-000008000000}"/>
    <cellStyle name="Normal" xfId="0" builtinId="0"/>
    <cellStyle name="Normal 2" xfId="1" xr:uid="{00000000-0005-0000-0000-00000A000000}"/>
    <cellStyle name="Percent 2" xfId="11" xr:uid="{00000000-0005-0000-0000-00000B000000}"/>
    <cellStyle name="Phone" xfId="4" xr:uid="{00000000-0005-0000-0000-00000C000000}"/>
    <cellStyle name="Quantity" xfId="8" xr:uid="{00000000-0005-0000-0000-00000D000000}"/>
    <cellStyle name="Title 2" xfId="2" xr:uid="{00000000-0005-0000-0000-00000E000000}"/>
    <cellStyle name="Total 2" xfId="14" xr:uid="{00000000-0005-0000-0000-00000F000000}"/>
  </cellStyles>
  <dxfs count="6"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secondRowStripe" dxfId="0"/>
    </tableStyle>
  </tableStyles>
  <colors>
    <mruColors>
      <color rgb="FFEF89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-NAS\Cloud%20NAS\VERGE_Projects\EVEX\imedi%20L\26.10.2022\EXCL\Imedi%20L%20specifikacia%20HVAC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RGE_Projects\EVEX\GHG\MECH\15.08.2022\DWG\Water%20supply\masalaTa%20specifikacia,%20GH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-NAS\Cloud%20NAS\VERGE_Projects\TOLIA\DWG\Ventilation\Specifikacia%20ventilac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RGE_Projects\TOLIA\DWG\Heating&amp;Cooling%20systems\Specifikacia%20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MS"/>
      <sheetName val="თავფურცელი"/>
      <sheetName val="გათბობა გაგრილება"/>
      <sheetName val="ვენტილაცია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MS"/>
      <sheetName val="თავფურცელი"/>
      <sheetName val="სანტექნიკური ნაწილი"/>
      <sheetName val="ხანძარქრობა"/>
    </sheetNames>
    <sheetDataSet>
      <sheetData sheetId="0">
        <row r="13">
          <cell r="C13" t="str">
            <v>GEO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MS"/>
      <sheetName val="თავფურცელი"/>
      <sheetName val="1.01_PRE"/>
      <sheetName val="1.02_SUBS"/>
      <sheetName val="1.03_STR"/>
      <sheetName val="1.04.1_SH&amp;C"/>
      <sheetName val="1.04.2_FIN"/>
      <sheetName val="1.04.3_FAC"/>
      <sheetName val="1.04.4_DOR"/>
      <sheetName val="1.04.5_STI"/>
      <sheetName val="ვენტილაცია"/>
    </sheetNames>
    <sheetDataSet>
      <sheetData sheetId="0">
        <row r="13">
          <cell r="C13" t="str">
            <v>GEO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MS"/>
      <sheetName val="თავფურცელი"/>
      <sheetName val="1.01_PRE"/>
      <sheetName val="1.02_SUBS"/>
      <sheetName val="1.03_STR"/>
      <sheetName val="1.04.1_SH&amp;C"/>
      <sheetName val="1.04.2_FIN"/>
      <sheetName val="1.04.3_FAC"/>
      <sheetName val="1.04.4_DOR"/>
      <sheetName val="1.04.5_STI"/>
      <sheetName val="გათბობა გაგრილება"/>
      <sheetName val="ჩილერები&amp;შხეფსაცივრები"/>
      <sheetName val="დაჭირხნული ჰაერი"/>
      <sheetName val="ორთქლი"/>
    </sheetNames>
    <sheetDataSet>
      <sheetData sheetId="0">
        <row r="13">
          <cell r="C13" t="str">
            <v>GEO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844"/>
  <sheetViews>
    <sheetView topLeftCell="A10" zoomScale="85" zoomScaleNormal="85" workbookViewId="0">
      <selection activeCell="C13" sqref="C13"/>
    </sheetView>
  </sheetViews>
  <sheetFormatPr defaultColWidth="8.88671875" defaultRowHeight="16.2" x14ac:dyDescent="0.3"/>
  <cols>
    <col min="1" max="1" width="3.33203125" style="2" customWidth="1"/>
    <col min="2" max="3" width="50.6640625" style="1" customWidth="1"/>
    <col min="4" max="27" width="8.88671875" style="2" customWidth="1"/>
    <col min="28" max="43" width="8.88671875" style="2"/>
    <col min="44" max="16384" width="8.88671875" style="1"/>
  </cols>
  <sheetData>
    <row r="1" spans="2:8" s="2" customFormat="1" ht="16.8" thickBot="1" x14ac:dyDescent="0.35"/>
    <row r="2" spans="2:8" s="2" customFormat="1" ht="16.8" thickTop="1" x14ac:dyDescent="0.3">
      <c r="B2" s="18" t="str">
        <f>IF(ICMS!C13="GEO","პროექტის მახასიათებლები","Project Attributes")</f>
        <v>პროექტის მახასიათებლები</v>
      </c>
      <c r="C2" s="19" t="str">
        <f>IF(ICMS!C13="GEO","მაჩვენებლები","Values")</f>
        <v>მაჩვენებლები</v>
      </c>
    </row>
    <row r="3" spans="2:8" s="2" customFormat="1" x14ac:dyDescent="0.3">
      <c r="B3" s="5" t="str">
        <f>IF(ICMS!C13="GEO","პროექტის დასახელება","Project title")</f>
        <v>პროექტის დასახელება</v>
      </c>
      <c r="C3" s="7"/>
    </row>
    <row r="4" spans="2:8" s="2" customFormat="1" x14ac:dyDescent="0.3">
      <c r="B4" s="5" t="str">
        <f>IF(ICMS!C13="GEO","ანგარიშის სტატუსი","Status of cost report")</f>
        <v>ანგარიშის სტატუსი</v>
      </c>
      <c r="C4" s="7" t="s">
        <v>202</v>
      </c>
      <c r="H4" s="2" t="str">
        <f>IF(ICMS!C13="GEO","საორიენტაციო ღირებულება","pre-construction forecast")</f>
        <v>საორიენტაციო ღირებულება</v>
      </c>
    </row>
    <row r="5" spans="2:8" s="2" customFormat="1" x14ac:dyDescent="0.3">
      <c r="B5" s="5" t="str">
        <f>IF(ICMS!C13="GEO","ანგარიშის თარიღი","Date of cost report")</f>
        <v>ანგარიშის თარიღი</v>
      </c>
      <c r="C5" s="7"/>
      <c r="H5" s="2" t="str">
        <f>IF(ICMS!C13="GEO","სატენდერო ღირებულება","at tender ")</f>
        <v>სატენდერო ღირებულება</v>
      </c>
    </row>
    <row r="6" spans="2:8" s="2" customFormat="1" x14ac:dyDescent="0.3">
      <c r="B6" s="5" t="str">
        <f>IF(ICMS!C13="GEO","ანგარიშის რევიზიის №","Revision number of cost report")</f>
        <v>ანგარიშის რევიზიის №</v>
      </c>
      <c r="C6" s="7"/>
      <c r="H6" s="2" t="str">
        <f>IF(ICMS!C13="GEO","მშენებლობის ღირებულება","during construction ")</f>
        <v>მშენებლობის ღირებულება</v>
      </c>
    </row>
    <row r="7" spans="2:8" s="2" customFormat="1" x14ac:dyDescent="0.3">
      <c r="B7" s="5" t="str">
        <f>IF(ICMS!C13="GEO","პროექტის ზოგადი აღწერილობა","Brief description of the Project")</f>
        <v>პროექტის ზოგადი აღწერილობა</v>
      </c>
      <c r="C7" s="7"/>
      <c r="H7" s="2" t="str">
        <f>IF(ICMS!C13="GEO","სამშენებლობო ღირებულება","actual costs of construction postcompletion ")</f>
        <v>სამშენებლობო ღირებულება</v>
      </c>
    </row>
    <row r="8" spans="2:8" s="2" customFormat="1" x14ac:dyDescent="0.3">
      <c r="B8" s="5" t="str">
        <f>IF(ICMS!C13="GEO","• დამკვეთის დასახელება","• Client’s name")</f>
        <v>• დამკვეთის დასახელება</v>
      </c>
      <c r="C8" s="7"/>
    </row>
    <row r="9" spans="2:8" s="2" customFormat="1" x14ac:dyDescent="0.3">
      <c r="B9" s="5" t="str">
        <f>IF(ICMS!C13="GEO","• ძირითადი პროექტის ტიპი","• Main Project type (principal Sub-Project)")</f>
        <v>• ძირითადი პროექტის ტიპი</v>
      </c>
      <c r="C9" s="7"/>
    </row>
    <row r="10" spans="2:8" s="2" customFormat="1" x14ac:dyDescent="0.3">
      <c r="B10" s="5" t="str">
        <f>IF(ICMS!C13="GEO","• ზოგადი აღწერილობა","• Brief scope)")</f>
        <v>• ზოგადი აღწერილობა</v>
      </c>
      <c r="C10" s="7"/>
      <c r="H10" s="2" t="str">
        <f>IF(ICMS!C13="GEO","შენობა","Buildings")</f>
        <v>შენობა</v>
      </c>
    </row>
    <row r="11" spans="2:8" s="2" customFormat="1" x14ac:dyDescent="0.3">
      <c r="B11" s="5" t="str">
        <f>IF(ICMS!C13="GEO","პროექტის მდებარეობა","Location and country)")</f>
        <v>პროექტის მდებარეობა</v>
      </c>
      <c r="C11" s="7"/>
      <c r="H11" s="2" t="str">
        <f>IF(ICMS!C13="GEO","გზა,მაგისრალი,ასაფრენი ზოლი","Roads, runways and motorways")</f>
        <v>გზა,მაგისრალი,ასაფრენი ზოლი</v>
      </c>
    </row>
    <row r="12" spans="2:8" s="2" customFormat="1" x14ac:dyDescent="0.3">
      <c r="B12" s="5" t="str">
        <f>IF(ICMS!C13="GEO","დამატებითი პროექტის ტიპი","Sub-Projects included)")</f>
        <v>დამატებითი პროექტის ტიპი</v>
      </c>
      <c r="C12" s="7"/>
      <c r="H12" s="2" t="str">
        <f>IF(ICMS!C13="GEO","რკინიგზა","Railways")</f>
        <v>რკინიგზა</v>
      </c>
    </row>
    <row r="13" spans="2:8" s="2" customFormat="1" x14ac:dyDescent="0.3">
      <c r="B13" s="5" t="str">
        <f>IF(ICMS!C13="GEO","ენა","Project Language)")</f>
        <v>ენა</v>
      </c>
      <c r="C13" s="7" t="s">
        <v>11</v>
      </c>
      <c r="H13" s="2" t="str">
        <f>IF(ICMS!C13="GEO","ხიდი","Bridges")</f>
        <v>ხიდი</v>
      </c>
    </row>
    <row r="14" spans="2:8" s="2" customFormat="1" x14ac:dyDescent="0.3">
      <c r="B14" s="88" t="str">
        <f>IF(ICMS!C13="GEO","მშენებლობის ღირებულების დონე","Construction Cost Price Level")</f>
        <v>მშენებლობის ღირებულების დონე</v>
      </c>
      <c r="C14" s="89"/>
      <c r="H14" s="2" t="str">
        <f>IF(ICMS!C13="GEO","გვირაბი","Tunnels")</f>
        <v>გვირაბი</v>
      </c>
    </row>
    <row r="15" spans="2:8" s="2" customFormat="1" x14ac:dyDescent="0.3">
      <c r="B15" s="5" t="str">
        <f>IF(ICMS!C13="GEO","ISO ვალუტის კოდი","ISO currency code)")</f>
        <v>ISO ვალუტის კოდი</v>
      </c>
      <c r="C15" s="7" t="s">
        <v>203</v>
      </c>
      <c r="H15" s="2" t="s">
        <v>191</v>
      </c>
    </row>
    <row r="16" spans="2:8" s="2" customFormat="1" x14ac:dyDescent="0.3">
      <c r="B16" s="5" t="str">
        <f>IF(ICMS!C13="GEO","ერთეული ფასების საფუძველი","Base date of costs")</f>
        <v>ერთეული ფასების საფუძველი</v>
      </c>
      <c r="C16" s="6" t="s">
        <v>12</v>
      </c>
      <c r="H16" s="2" t="s">
        <v>192</v>
      </c>
    </row>
    <row r="17" spans="2:8" s="2" customFormat="1" x14ac:dyDescent="0.3">
      <c r="B17" s="5" t="str">
        <f>IF(ICMS!C13="GEO","ძირითადი ვალუტა","Price basis")</f>
        <v>ძირითადი ვალუტა</v>
      </c>
      <c r="C17" s="7" t="s">
        <v>203</v>
      </c>
      <c r="H17" s="2" t="s">
        <v>193</v>
      </c>
    </row>
    <row r="18" spans="2:8" s="2" customFormat="1" x14ac:dyDescent="0.3">
      <c r="B18" s="84" t="s">
        <v>13</v>
      </c>
      <c r="C18" s="85"/>
      <c r="H18" s="2" t="s">
        <v>194</v>
      </c>
    </row>
    <row r="19" spans="2:8" s="2" customFormat="1" x14ac:dyDescent="0.3">
      <c r="B19" s="5" t="s">
        <v>1</v>
      </c>
      <c r="C19" s="6"/>
      <c r="H19" s="2" t="s">
        <v>195</v>
      </c>
    </row>
    <row r="20" spans="2:8" s="2" customFormat="1" x14ac:dyDescent="0.3">
      <c r="B20" s="5" t="s">
        <v>10</v>
      </c>
      <c r="C20" s="7">
        <f>IF(C15="(GEL) ₾",1,IF(C15="(USD) $",2.8,IF(C15="(EUR) €",3.05)))</f>
        <v>1</v>
      </c>
      <c r="H20" s="2" t="s">
        <v>196</v>
      </c>
    </row>
    <row r="21" spans="2:8" s="2" customFormat="1" x14ac:dyDescent="0.3">
      <c r="B21" s="88" t="s">
        <v>14</v>
      </c>
      <c r="C21" s="89"/>
      <c r="H21" s="2" t="s">
        <v>197</v>
      </c>
    </row>
    <row r="22" spans="2:8" s="2" customFormat="1" x14ac:dyDescent="0.3">
      <c r="B22" s="5" t="s">
        <v>2</v>
      </c>
      <c r="C22" s="7" t="s">
        <v>15</v>
      </c>
      <c r="H22" s="2" t="s">
        <v>198</v>
      </c>
    </row>
    <row r="23" spans="2:8" s="2" customFormat="1" x14ac:dyDescent="0.3">
      <c r="B23" s="84" t="s">
        <v>3</v>
      </c>
      <c r="C23" s="85"/>
      <c r="H23" s="2" t="s">
        <v>199</v>
      </c>
    </row>
    <row r="24" spans="2:8" s="2" customFormat="1" x14ac:dyDescent="0.3">
      <c r="B24" s="5" t="s">
        <v>17</v>
      </c>
      <c r="C24" s="7"/>
      <c r="H24" s="2" t="s">
        <v>200</v>
      </c>
    </row>
    <row r="25" spans="2:8" s="2" customFormat="1" ht="14.4" customHeight="1" x14ac:dyDescent="0.3">
      <c r="B25" s="5" t="s">
        <v>16</v>
      </c>
      <c r="C25" s="7"/>
      <c r="H25" s="2" t="s">
        <v>201</v>
      </c>
    </row>
    <row r="26" spans="2:8" s="2" customFormat="1" ht="14.4" customHeight="1" x14ac:dyDescent="0.3">
      <c r="B26" s="5" t="s">
        <v>18</v>
      </c>
      <c r="C26" s="7"/>
    </row>
    <row r="27" spans="2:8" s="2" customFormat="1" ht="14.4" customHeight="1" x14ac:dyDescent="0.3">
      <c r="B27" s="84" t="s">
        <v>19</v>
      </c>
      <c r="C27" s="85"/>
    </row>
    <row r="28" spans="2:8" s="2" customFormat="1" ht="14.4" customHeight="1" x14ac:dyDescent="0.3">
      <c r="B28" s="5" t="s">
        <v>20</v>
      </c>
      <c r="C28" s="7"/>
    </row>
    <row r="29" spans="2:8" s="2" customFormat="1" ht="14.4" customHeight="1" x14ac:dyDescent="0.3">
      <c r="B29" s="5" t="s">
        <v>21</v>
      </c>
      <c r="C29" s="7" t="s">
        <v>23</v>
      </c>
    </row>
    <row r="30" spans="2:8" s="2" customFormat="1" ht="14.4" customHeight="1" x14ac:dyDescent="0.3">
      <c r="B30" s="5" t="s">
        <v>22</v>
      </c>
      <c r="C30" s="7" t="s">
        <v>24</v>
      </c>
    </row>
    <row r="31" spans="2:8" s="2" customFormat="1" ht="14.4" customHeight="1" x14ac:dyDescent="0.3">
      <c r="B31" s="5" t="s">
        <v>25</v>
      </c>
      <c r="C31" s="7" t="s">
        <v>26</v>
      </c>
    </row>
    <row r="32" spans="2:8" s="2" customFormat="1" ht="14.4" customHeight="1" x14ac:dyDescent="0.3">
      <c r="B32" s="5" t="s">
        <v>27</v>
      </c>
      <c r="C32" s="7" t="s">
        <v>28</v>
      </c>
    </row>
    <row r="33" spans="2:3" s="2" customFormat="1" ht="14.4" customHeight="1" x14ac:dyDescent="0.3">
      <c r="B33" s="5" t="s">
        <v>29</v>
      </c>
      <c r="C33" s="7" t="s">
        <v>30</v>
      </c>
    </row>
    <row r="34" spans="2:3" s="2" customFormat="1" ht="14.4" customHeight="1" x14ac:dyDescent="0.3">
      <c r="B34" s="5" t="s">
        <v>31</v>
      </c>
      <c r="C34" s="7"/>
    </row>
    <row r="35" spans="2:3" s="2" customFormat="1" ht="14.4" customHeight="1" x14ac:dyDescent="0.3">
      <c r="B35" s="84" t="s">
        <v>32</v>
      </c>
      <c r="C35" s="85"/>
    </row>
    <row r="36" spans="2:3" s="2" customFormat="1" ht="14.4" customHeight="1" x14ac:dyDescent="0.3">
      <c r="B36" s="5" t="s">
        <v>33</v>
      </c>
      <c r="C36" s="7" t="s">
        <v>34</v>
      </c>
    </row>
    <row r="37" spans="2:3" s="2" customFormat="1" ht="14.4" customHeight="1" x14ac:dyDescent="0.3">
      <c r="B37" s="5" t="s">
        <v>35</v>
      </c>
      <c r="C37" s="7" t="s">
        <v>36</v>
      </c>
    </row>
    <row r="38" spans="2:3" s="2" customFormat="1" ht="14.4" customHeight="1" x14ac:dyDescent="0.3">
      <c r="B38" s="5" t="s">
        <v>37</v>
      </c>
      <c r="C38" s="7" t="s">
        <v>36</v>
      </c>
    </row>
    <row r="39" spans="2:3" s="2" customFormat="1" ht="14.4" customHeight="1" x14ac:dyDescent="0.3">
      <c r="B39" s="5" t="s">
        <v>38</v>
      </c>
      <c r="C39" s="7" t="s">
        <v>36</v>
      </c>
    </row>
    <row r="40" spans="2:3" s="2" customFormat="1" ht="14.4" customHeight="1" x14ac:dyDescent="0.3">
      <c r="B40" s="84" t="s">
        <v>39</v>
      </c>
      <c r="C40" s="85"/>
    </row>
    <row r="41" spans="2:3" s="2" customFormat="1" ht="14.4" customHeight="1" x14ac:dyDescent="0.3">
      <c r="B41" s="5" t="s">
        <v>40</v>
      </c>
      <c r="C41" s="7" t="s">
        <v>41</v>
      </c>
    </row>
    <row r="42" spans="2:3" s="2" customFormat="1" ht="14.4" customHeight="1" x14ac:dyDescent="0.3">
      <c r="B42" s="5" t="s">
        <v>42</v>
      </c>
      <c r="C42" s="7"/>
    </row>
    <row r="43" spans="2:3" s="2" customFormat="1" ht="14.4" customHeight="1" x14ac:dyDescent="0.3">
      <c r="B43" s="5" t="s">
        <v>43</v>
      </c>
      <c r="C43" s="7" t="s">
        <v>44</v>
      </c>
    </row>
    <row r="44" spans="2:3" s="2" customFormat="1" ht="14.4" customHeight="1" x14ac:dyDescent="0.3">
      <c r="B44" s="5" t="s">
        <v>45</v>
      </c>
      <c r="C44" s="7" t="s">
        <v>46</v>
      </c>
    </row>
    <row r="45" spans="2:3" s="2" customFormat="1" ht="14.4" customHeight="1" x14ac:dyDescent="0.3">
      <c r="B45" s="5" t="s">
        <v>47</v>
      </c>
      <c r="C45" s="7" t="s">
        <v>48</v>
      </c>
    </row>
    <row r="46" spans="2:3" s="2" customFormat="1" ht="14.4" customHeight="1" x14ac:dyDescent="0.3">
      <c r="B46" s="5" t="s">
        <v>49</v>
      </c>
      <c r="C46" s="7" t="s">
        <v>50</v>
      </c>
    </row>
    <row r="47" spans="2:3" s="2" customFormat="1" ht="16.8" thickBot="1" x14ac:dyDescent="0.35">
      <c r="B47" s="3"/>
      <c r="C47" s="4"/>
    </row>
    <row r="48" spans="2:3" s="2" customFormat="1" ht="16.8" thickTop="1" x14ac:dyDescent="0.3"/>
    <row r="49" spans="2:3" s="2" customFormat="1" ht="14.4" customHeight="1" x14ac:dyDescent="0.3">
      <c r="B49" s="84" t="s">
        <v>51</v>
      </c>
      <c r="C49" s="85"/>
    </row>
    <row r="50" spans="2:3" s="2" customFormat="1" ht="14.4" customHeight="1" x14ac:dyDescent="0.3">
      <c r="B50" s="84" t="s">
        <v>52</v>
      </c>
      <c r="C50" s="85"/>
    </row>
    <row r="51" spans="2:3" s="2" customFormat="1" ht="14.4" customHeight="1" x14ac:dyDescent="0.3">
      <c r="B51" s="5" t="s">
        <v>53</v>
      </c>
      <c r="C51" s="7" t="s">
        <v>54</v>
      </c>
    </row>
    <row r="52" spans="2:3" s="2" customFormat="1" ht="14.4" customHeight="1" x14ac:dyDescent="0.3">
      <c r="B52" s="5" t="s">
        <v>55</v>
      </c>
      <c r="C52" s="7" t="s">
        <v>56</v>
      </c>
    </row>
    <row r="53" spans="2:3" s="2" customFormat="1" ht="14.4" customHeight="1" x14ac:dyDescent="0.3">
      <c r="B53" s="8" t="s">
        <v>57</v>
      </c>
      <c r="C53" s="7"/>
    </row>
    <row r="54" spans="2:3" s="2" customFormat="1" ht="14.4" customHeight="1" x14ac:dyDescent="0.3">
      <c r="B54" s="5" t="s">
        <v>58</v>
      </c>
      <c r="C54" s="7" t="s">
        <v>59</v>
      </c>
    </row>
    <row r="55" spans="2:3" s="2" customFormat="1" ht="14.4" customHeight="1" x14ac:dyDescent="0.3">
      <c r="B55" s="5" t="s">
        <v>60</v>
      </c>
      <c r="C55" s="9" t="s">
        <v>61</v>
      </c>
    </row>
    <row r="56" spans="2:3" s="2" customFormat="1" ht="14.4" customHeight="1" x14ac:dyDescent="0.3">
      <c r="B56" s="8" t="s">
        <v>62</v>
      </c>
      <c r="C56" s="9" t="s">
        <v>63</v>
      </c>
    </row>
    <row r="57" spans="2:3" s="2" customFormat="1" ht="14.4" customHeight="1" x14ac:dyDescent="0.3">
      <c r="B57" s="5" t="s">
        <v>64</v>
      </c>
      <c r="C57" s="7"/>
    </row>
    <row r="58" spans="2:3" s="2" customFormat="1" ht="14.4" customHeight="1" x14ac:dyDescent="0.3">
      <c r="B58" s="5" t="s">
        <v>65</v>
      </c>
      <c r="C58" s="7" t="s">
        <v>66</v>
      </c>
    </row>
    <row r="59" spans="2:3" s="2" customFormat="1" ht="14.4" customHeight="1" x14ac:dyDescent="0.3">
      <c r="B59" s="5" t="s">
        <v>67</v>
      </c>
      <c r="C59" s="7" t="s">
        <v>68</v>
      </c>
    </row>
    <row r="60" spans="2:3" s="2" customFormat="1" ht="14.4" customHeight="1" x14ac:dyDescent="0.3">
      <c r="B60" s="5" t="s">
        <v>69</v>
      </c>
      <c r="C60" s="7"/>
    </row>
    <row r="61" spans="2:3" s="2" customFormat="1" ht="14.4" customHeight="1" x14ac:dyDescent="0.3">
      <c r="B61" s="84" t="s">
        <v>70</v>
      </c>
      <c r="C61" s="85"/>
    </row>
    <row r="62" spans="2:3" s="2" customFormat="1" ht="14.4" customHeight="1" x14ac:dyDescent="0.3">
      <c r="B62" s="5" t="s">
        <v>71</v>
      </c>
      <c r="C62" s="7"/>
    </row>
    <row r="63" spans="2:3" s="2" customFormat="1" ht="14.4" customHeight="1" x14ac:dyDescent="0.3">
      <c r="B63" s="5" t="s">
        <v>72</v>
      </c>
      <c r="C63" s="7"/>
    </row>
    <row r="64" spans="2:3" s="2" customFormat="1" ht="14.4" customHeight="1" x14ac:dyDescent="0.3">
      <c r="B64" s="5" t="s">
        <v>73</v>
      </c>
      <c r="C64" s="7"/>
    </row>
    <row r="65" spans="2:3" s="2" customFormat="1" ht="14.4" customHeight="1" x14ac:dyDescent="0.3">
      <c r="B65" s="5" t="s">
        <v>74</v>
      </c>
      <c r="C65" s="7"/>
    </row>
    <row r="66" spans="2:3" s="2" customFormat="1" ht="14.4" customHeight="1" x14ac:dyDescent="0.3">
      <c r="B66" s="5" t="s">
        <v>75</v>
      </c>
      <c r="C66" s="7"/>
    </row>
    <row r="67" spans="2:3" s="2" customFormat="1" ht="14.4" customHeight="1" x14ac:dyDescent="0.3">
      <c r="B67" s="5" t="s">
        <v>76</v>
      </c>
      <c r="C67" s="7"/>
    </row>
    <row r="68" spans="2:3" s="2" customFormat="1" ht="14.4" customHeight="1" x14ac:dyDescent="0.3">
      <c r="B68" s="84" t="s">
        <v>77</v>
      </c>
      <c r="C68" s="85"/>
    </row>
    <row r="69" spans="2:3" s="2" customFormat="1" ht="14.4" customHeight="1" x14ac:dyDescent="0.3">
      <c r="B69" s="8" t="s">
        <v>78</v>
      </c>
      <c r="C69" s="7"/>
    </row>
    <row r="70" spans="2:3" s="2" customFormat="1" ht="14.4" customHeight="1" x14ac:dyDescent="0.3">
      <c r="B70" s="5" t="s">
        <v>79</v>
      </c>
      <c r="C70" s="7"/>
    </row>
    <row r="71" spans="2:3" s="2" customFormat="1" ht="14.4" customHeight="1" x14ac:dyDescent="0.3">
      <c r="B71" s="8" t="s">
        <v>80</v>
      </c>
      <c r="C71" s="7"/>
    </row>
    <row r="72" spans="2:3" s="2" customFormat="1" ht="14.4" customHeight="1" x14ac:dyDescent="0.3">
      <c r="B72" s="84" t="s">
        <v>81</v>
      </c>
      <c r="C72" s="85"/>
    </row>
    <row r="73" spans="2:3" s="2" customFormat="1" ht="14.4" customHeight="1" x14ac:dyDescent="0.3">
      <c r="B73" s="5" t="s">
        <v>82</v>
      </c>
      <c r="C73" s="7"/>
    </row>
    <row r="74" spans="2:3" s="2" customFormat="1" ht="16.8" thickBot="1" x14ac:dyDescent="0.35">
      <c r="B74" s="3"/>
      <c r="C74" s="4"/>
    </row>
    <row r="75" spans="2:3" s="2" customFormat="1" ht="16.8" thickTop="1" x14ac:dyDescent="0.3"/>
    <row r="76" spans="2:3" s="2" customFormat="1" x14ac:dyDescent="0.3">
      <c r="B76" s="90" t="s">
        <v>83</v>
      </c>
      <c r="C76" s="89"/>
    </row>
    <row r="77" spans="2:3" s="2" customFormat="1" x14ac:dyDescent="0.3">
      <c r="B77" s="84" t="s">
        <v>4</v>
      </c>
      <c r="C77" s="85"/>
    </row>
    <row r="78" spans="2:3" s="2" customFormat="1" x14ac:dyDescent="0.3">
      <c r="B78" s="5" t="s">
        <v>5</v>
      </c>
      <c r="C78" s="7"/>
    </row>
    <row r="79" spans="2:3" s="2" customFormat="1" x14ac:dyDescent="0.3">
      <c r="B79" s="5" t="s">
        <v>6</v>
      </c>
      <c r="C79" s="7"/>
    </row>
    <row r="80" spans="2:3" s="2" customFormat="1" x14ac:dyDescent="0.3">
      <c r="B80" s="5" t="s">
        <v>7</v>
      </c>
      <c r="C80" s="7"/>
    </row>
    <row r="81" spans="2:3" s="2" customFormat="1" x14ac:dyDescent="0.3">
      <c r="B81" s="88" t="s">
        <v>8</v>
      </c>
      <c r="C81" s="89"/>
    </row>
    <row r="82" spans="2:3" s="2" customFormat="1" x14ac:dyDescent="0.3">
      <c r="B82" s="5" t="s">
        <v>9</v>
      </c>
      <c r="C82" s="7" t="s">
        <v>84</v>
      </c>
    </row>
    <row r="83" spans="2:3" s="2" customFormat="1" x14ac:dyDescent="0.3">
      <c r="B83" s="5" t="s">
        <v>85</v>
      </c>
      <c r="C83" s="7" t="s">
        <v>86</v>
      </c>
    </row>
    <row r="84" spans="2:3" s="2" customFormat="1" ht="16.2" customHeight="1" x14ac:dyDescent="0.3">
      <c r="B84" s="8" t="s">
        <v>87</v>
      </c>
      <c r="C84" s="7" t="s">
        <v>88</v>
      </c>
    </row>
    <row r="85" spans="2:3" s="2" customFormat="1" x14ac:dyDescent="0.3">
      <c r="B85" s="5" t="s">
        <v>89</v>
      </c>
      <c r="C85" s="7" t="s">
        <v>90</v>
      </c>
    </row>
    <row r="86" spans="2:3" s="2" customFormat="1" x14ac:dyDescent="0.3">
      <c r="B86" s="84" t="s">
        <v>91</v>
      </c>
      <c r="C86" s="85"/>
    </row>
    <row r="87" spans="2:3" s="2" customFormat="1" x14ac:dyDescent="0.3">
      <c r="B87" s="5" t="s">
        <v>92</v>
      </c>
      <c r="C87" s="7"/>
    </row>
    <row r="88" spans="2:3" s="2" customFormat="1" x14ac:dyDescent="0.3">
      <c r="B88" s="5" t="s">
        <v>93</v>
      </c>
      <c r="C88" s="7" t="s">
        <v>94</v>
      </c>
    </row>
    <row r="89" spans="2:3" s="2" customFormat="1" x14ac:dyDescent="0.3">
      <c r="B89" s="84" t="s">
        <v>95</v>
      </c>
      <c r="C89" s="85"/>
    </row>
    <row r="90" spans="2:3" s="2" customFormat="1" x14ac:dyDescent="0.3">
      <c r="B90" s="5" t="s">
        <v>96</v>
      </c>
      <c r="C90" s="7" t="s">
        <v>97</v>
      </c>
    </row>
    <row r="91" spans="2:3" s="2" customFormat="1" x14ac:dyDescent="0.3">
      <c r="B91" s="5" t="s">
        <v>98</v>
      </c>
      <c r="C91" s="7" t="s">
        <v>99</v>
      </c>
    </row>
    <row r="92" spans="2:3" s="2" customFormat="1" x14ac:dyDescent="0.3">
      <c r="B92" s="5" t="s">
        <v>100</v>
      </c>
      <c r="C92" s="7" t="s">
        <v>101</v>
      </c>
    </row>
    <row r="93" spans="2:3" s="2" customFormat="1" x14ac:dyDescent="0.3">
      <c r="B93" s="5" t="s">
        <v>102</v>
      </c>
      <c r="C93" s="7" t="s">
        <v>103</v>
      </c>
    </row>
    <row r="94" spans="2:3" s="2" customFormat="1" x14ac:dyDescent="0.3">
      <c r="B94" s="5" t="s">
        <v>104</v>
      </c>
      <c r="C94" s="7" t="s">
        <v>105</v>
      </c>
    </row>
    <row r="95" spans="2:3" s="2" customFormat="1" x14ac:dyDescent="0.3">
      <c r="B95" s="84" t="s">
        <v>106</v>
      </c>
      <c r="C95" s="85"/>
    </row>
    <row r="96" spans="2:3" s="2" customFormat="1" x14ac:dyDescent="0.3">
      <c r="B96" s="5" t="s">
        <v>107</v>
      </c>
      <c r="C96" s="7" t="s">
        <v>108</v>
      </c>
    </row>
    <row r="97" spans="2:3" s="2" customFormat="1" x14ac:dyDescent="0.3">
      <c r="B97" s="5" t="s">
        <v>109</v>
      </c>
      <c r="C97" s="7" t="s">
        <v>110</v>
      </c>
    </row>
    <row r="98" spans="2:3" s="2" customFormat="1" x14ac:dyDescent="0.3">
      <c r="B98" s="5" t="s">
        <v>111</v>
      </c>
      <c r="C98" s="7" t="s">
        <v>112</v>
      </c>
    </row>
    <row r="99" spans="2:3" s="2" customFormat="1" x14ac:dyDescent="0.3">
      <c r="B99" s="5" t="s">
        <v>113</v>
      </c>
      <c r="C99" s="7" t="s">
        <v>114</v>
      </c>
    </row>
    <row r="100" spans="2:3" s="2" customFormat="1" x14ac:dyDescent="0.3">
      <c r="B100" s="11" t="s">
        <v>115</v>
      </c>
      <c r="C100" s="12"/>
    </row>
    <row r="101" spans="2:3" s="2" customFormat="1" x14ac:dyDescent="0.3">
      <c r="B101" s="13" t="s">
        <v>116</v>
      </c>
      <c r="C101" s="12"/>
    </row>
    <row r="102" spans="2:3" s="2" customFormat="1" ht="32.4" x14ac:dyDescent="0.3">
      <c r="B102" s="13" t="s">
        <v>118</v>
      </c>
      <c r="C102" s="12"/>
    </row>
    <row r="103" spans="2:3" s="2" customFormat="1" x14ac:dyDescent="0.3">
      <c r="B103" s="13" t="s">
        <v>117</v>
      </c>
      <c r="C103" s="12"/>
    </row>
    <row r="104" spans="2:3" s="2" customFormat="1" x14ac:dyDescent="0.3">
      <c r="B104" s="11" t="s">
        <v>119</v>
      </c>
      <c r="C104" s="12"/>
    </row>
    <row r="105" spans="2:3" s="2" customFormat="1" ht="48.6" x14ac:dyDescent="0.3">
      <c r="B105" s="13" t="s">
        <v>120</v>
      </c>
      <c r="C105" s="7" t="s">
        <v>121</v>
      </c>
    </row>
    <row r="106" spans="2:3" s="2" customFormat="1" x14ac:dyDescent="0.3">
      <c r="B106" s="13" t="s">
        <v>122</v>
      </c>
      <c r="C106" s="12" t="s">
        <v>123</v>
      </c>
    </row>
    <row r="107" spans="2:3" s="2" customFormat="1" x14ac:dyDescent="0.3">
      <c r="B107" s="11" t="s">
        <v>124</v>
      </c>
      <c r="C107" s="12" t="s">
        <v>125</v>
      </c>
    </row>
    <row r="108" spans="2:3" s="2" customFormat="1" x14ac:dyDescent="0.3">
      <c r="B108" s="84" t="s">
        <v>126</v>
      </c>
      <c r="C108" s="85"/>
    </row>
    <row r="109" spans="2:3" s="2" customFormat="1" ht="48.6" x14ac:dyDescent="0.3">
      <c r="B109" s="13" t="s">
        <v>127</v>
      </c>
      <c r="C109" s="12"/>
    </row>
    <row r="110" spans="2:3" s="2" customFormat="1" x14ac:dyDescent="0.3">
      <c r="B110" s="11" t="s">
        <v>128</v>
      </c>
      <c r="C110" s="12"/>
    </row>
    <row r="111" spans="2:3" s="2" customFormat="1" x14ac:dyDescent="0.3">
      <c r="B111" s="11" t="s">
        <v>129</v>
      </c>
      <c r="C111" s="12"/>
    </row>
    <row r="112" spans="2:3" s="2" customFormat="1" x14ac:dyDescent="0.3">
      <c r="B112" s="13" t="s">
        <v>130</v>
      </c>
      <c r="C112" s="12"/>
    </row>
    <row r="113" spans="2:3" s="2" customFormat="1" x14ac:dyDescent="0.3">
      <c r="B113" s="11" t="s">
        <v>131</v>
      </c>
      <c r="C113" s="12" t="s">
        <v>132</v>
      </c>
    </row>
    <row r="114" spans="2:3" s="2" customFormat="1" x14ac:dyDescent="0.3">
      <c r="B114" s="11"/>
      <c r="C114" s="12"/>
    </row>
    <row r="115" spans="2:3" s="2" customFormat="1" ht="16.8" thickBot="1" x14ac:dyDescent="0.35">
      <c r="B115" s="10"/>
      <c r="C115" s="4"/>
    </row>
    <row r="116" spans="2:3" s="2" customFormat="1" ht="16.8" thickTop="1" x14ac:dyDescent="0.3"/>
    <row r="117" spans="2:3" s="2" customFormat="1" ht="16.2" customHeight="1" x14ac:dyDescent="0.3">
      <c r="B117" s="86" t="s">
        <v>133</v>
      </c>
      <c r="C117" s="87"/>
    </row>
    <row r="118" spans="2:3" s="2" customFormat="1" x14ac:dyDescent="0.3">
      <c r="B118" s="14" t="s">
        <v>4</v>
      </c>
      <c r="C118" s="12"/>
    </row>
    <row r="119" spans="2:3" s="2" customFormat="1" x14ac:dyDescent="0.3">
      <c r="B119" s="11" t="s">
        <v>134</v>
      </c>
      <c r="C119" s="12"/>
    </row>
    <row r="120" spans="2:3" s="2" customFormat="1" x14ac:dyDescent="0.3">
      <c r="B120" s="11" t="s">
        <v>135</v>
      </c>
      <c r="C120" s="12"/>
    </row>
    <row r="121" spans="2:3" s="2" customFormat="1" x14ac:dyDescent="0.3">
      <c r="B121" s="11" t="s">
        <v>136</v>
      </c>
      <c r="C121" s="12"/>
    </row>
    <row r="122" spans="2:3" s="2" customFormat="1" x14ac:dyDescent="0.3">
      <c r="B122" s="14" t="s">
        <v>8</v>
      </c>
      <c r="C122" s="12"/>
    </row>
    <row r="123" spans="2:3" s="2" customFormat="1" x14ac:dyDescent="0.3">
      <c r="B123" s="11" t="s">
        <v>9</v>
      </c>
      <c r="C123" s="12" t="s">
        <v>137</v>
      </c>
    </row>
    <row r="124" spans="2:3" s="2" customFormat="1" x14ac:dyDescent="0.3">
      <c r="B124" s="11" t="s">
        <v>85</v>
      </c>
      <c r="C124" s="12" t="s">
        <v>138</v>
      </c>
    </row>
    <row r="125" spans="2:3" s="2" customFormat="1" x14ac:dyDescent="0.3">
      <c r="B125" s="14" t="s">
        <v>91</v>
      </c>
      <c r="C125" s="12"/>
    </row>
    <row r="126" spans="2:3" s="2" customFormat="1" x14ac:dyDescent="0.3">
      <c r="B126" s="11" t="s">
        <v>92</v>
      </c>
      <c r="C126" s="12"/>
    </row>
    <row r="127" spans="2:3" s="2" customFormat="1" x14ac:dyDescent="0.3">
      <c r="B127" s="11" t="s">
        <v>93</v>
      </c>
      <c r="C127" s="12" t="s">
        <v>139</v>
      </c>
    </row>
    <row r="128" spans="2:3" s="2" customFormat="1" x14ac:dyDescent="0.3">
      <c r="B128" s="84" t="s">
        <v>95</v>
      </c>
      <c r="C128" s="85"/>
    </row>
    <row r="129" spans="2:3" s="2" customFormat="1" x14ac:dyDescent="0.3">
      <c r="B129" s="11" t="s">
        <v>140</v>
      </c>
      <c r="C129" s="12" t="s">
        <v>141</v>
      </c>
    </row>
    <row r="130" spans="2:3" s="2" customFormat="1" x14ac:dyDescent="0.3">
      <c r="B130" s="11" t="s">
        <v>142</v>
      </c>
      <c r="C130" s="15">
        <v>60</v>
      </c>
    </row>
    <row r="131" spans="2:3" s="2" customFormat="1" x14ac:dyDescent="0.3">
      <c r="B131" s="11" t="s">
        <v>143</v>
      </c>
      <c r="C131" s="12"/>
    </row>
    <row r="132" spans="2:3" s="2" customFormat="1" x14ac:dyDescent="0.3">
      <c r="B132" s="11" t="s">
        <v>144</v>
      </c>
      <c r="C132" s="12"/>
    </row>
    <row r="133" spans="2:3" s="2" customFormat="1" x14ac:dyDescent="0.3">
      <c r="B133" s="11" t="s">
        <v>145</v>
      </c>
      <c r="C133" s="12"/>
    </row>
    <row r="134" spans="2:3" s="2" customFormat="1" x14ac:dyDescent="0.3">
      <c r="B134" s="11" t="s">
        <v>146</v>
      </c>
      <c r="C134" s="12" t="s">
        <v>48</v>
      </c>
    </row>
    <row r="135" spans="2:3" s="2" customFormat="1" x14ac:dyDescent="0.3">
      <c r="B135" s="11" t="s">
        <v>147</v>
      </c>
      <c r="C135" s="12" t="s">
        <v>48</v>
      </c>
    </row>
    <row r="136" spans="2:3" s="2" customFormat="1" x14ac:dyDescent="0.3">
      <c r="B136" s="11" t="s">
        <v>148</v>
      </c>
      <c r="C136" s="12"/>
    </row>
    <row r="137" spans="2:3" s="2" customFormat="1" x14ac:dyDescent="0.3">
      <c r="B137" s="11" t="s">
        <v>149</v>
      </c>
      <c r="C137" s="12" t="s">
        <v>150</v>
      </c>
    </row>
    <row r="138" spans="2:3" s="2" customFormat="1" x14ac:dyDescent="0.3">
      <c r="B138" s="11" t="s">
        <v>151</v>
      </c>
      <c r="C138" s="12" t="s">
        <v>152</v>
      </c>
    </row>
    <row r="139" spans="2:3" s="2" customFormat="1" x14ac:dyDescent="0.3">
      <c r="B139" s="11" t="s">
        <v>153</v>
      </c>
      <c r="C139" s="12" t="s">
        <v>154</v>
      </c>
    </row>
    <row r="140" spans="2:3" s="2" customFormat="1" x14ac:dyDescent="0.3">
      <c r="B140" s="84" t="s">
        <v>155</v>
      </c>
      <c r="C140" s="85"/>
    </row>
    <row r="141" spans="2:3" s="2" customFormat="1" x14ac:dyDescent="0.3">
      <c r="B141" s="11" t="s">
        <v>156</v>
      </c>
      <c r="C141" s="12"/>
    </row>
    <row r="142" spans="2:3" s="2" customFormat="1" x14ac:dyDescent="0.3">
      <c r="B142" s="11" t="s">
        <v>157</v>
      </c>
      <c r="C142" s="12"/>
    </row>
    <row r="143" spans="2:3" s="2" customFormat="1" x14ac:dyDescent="0.3">
      <c r="B143" s="11" t="s">
        <v>158</v>
      </c>
      <c r="C143" s="12"/>
    </row>
    <row r="144" spans="2:3" s="2" customFormat="1" x14ac:dyDescent="0.3">
      <c r="B144" s="11" t="s">
        <v>159</v>
      </c>
      <c r="C144" s="12"/>
    </row>
    <row r="145" spans="2:3" s="2" customFormat="1" x14ac:dyDescent="0.3">
      <c r="B145" s="11" t="s">
        <v>115</v>
      </c>
      <c r="C145" s="12"/>
    </row>
    <row r="146" spans="2:3" s="2" customFormat="1" x14ac:dyDescent="0.3">
      <c r="B146" s="11" t="s">
        <v>160</v>
      </c>
      <c r="C146" s="12"/>
    </row>
    <row r="147" spans="2:3" s="2" customFormat="1" ht="32.4" x14ac:dyDescent="0.3">
      <c r="B147" s="13" t="s">
        <v>161</v>
      </c>
      <c r="C147" s="12"/>
    </row>
    <row r="148" spans="2:3" s="2" customFormat="1" x14ac:dyDescent="0.3">
      <c r="B148" s="11" t="s">
        <v>162</v>
      </c>
      <c r="C148" s="12"/>
    </row>
    <row r="149" spans="2:3" s="2" customFormat="1" x14ac:dyDescent="0.3">
      <c r="B149" s="84" t="s">
        <v>163</v>
      </c>
      <c r="C149" s="85"/>
    </row>
    <row r="150" spans="2:3" s="2" customFormat="1" ht="64.8" x14ac:dyDescent="0.3">
      <c r="B150" s="13" t="s">
        <v>164</v>
      </c>
      <c r="C150" s="12"/>
    </row>
    <row r="151" spans="2:3" s="2" customFormat="1" x14ac:dyDescent="0.3">
      <c r="B151" s="84" t="s">
        <v>165</v>
      </c>
      <c r="C151" s="85"/>
    </row>
    <row r="152" spans="2:3" s="2" customFormat="1" ht="48.6" x14ac:dyDescent="0.3">
      <c r="B152" s="13" t="s">
        <v>166</v>
      </c>
      <c r="C152" s="12"/>
    </row>
    <row r="153" spans="2:3" s="2" customFormat="1" x14ac:dyDescent="0.3">
      <c r="B153" s="11" t="s">
        <v>167</v>
      </c>
      <c r="C153" s="12"/>
    </row>
    <row r="154" spans="2:3" s="2" customFormat="1" x14ac:dyDescent="0.3">
      <c r="B154" s="11" t="s">
        <v>168</v>
      </c>
      <c r="C154" s="12"/>
    </row>
    <row r="155" spans="2:3" s="2" customFormat="1" x14ac:dyDescent="0.3">
      <c r="B155" s="84" t="s">
        <v>131</v>
      </c>
      <c r="C155" s="85"/>
    </row>
    <row r="156" spans="2:3" s="2" customFormat="1" x14ac:dyDescent="0.3">
      <c r="B156" s="11" t="s">
        <v>169</v>
      </c>
      <c r="C156" s="12"/>
    </row>
    <row r="157" spans="2:3" s="2" customFormat="1" ht="16.8" thickBot="1" x14ac:dyDescent="0.35">
      <c r="B157" s="10"/>
      <c r="C157" s="4"/>
    </row>
    <row r="158" spans="2:3" s="2" customFormat="1" ht="16.8" thickTop="1" x14ac:dyDescent="0.3"/>
    <row r="159" spans="2:3" s="2" customFormat="1" x14ac:dyDescent="0.3">
      <c r="B159" s="86" t="s">
        <v>170</v>
      </c>
      <c r="C159" s="87"/>
    </row>
    <row r="160" spans="2:3" s="2" customFormat="1" x14ac:dyDescent="0.3">
      <c r="B160" s="14" t="s">
        <v>4</v>
      </c>
      <c r="C160" s="12"/>
    </row>
    <row r="161" spans="2:3" s="2" customFormat="1" x14ac:dyDescent="0.3">
      <c r="B161" s="11" t="s">
        <v>134</v>
      </c>
      <c r="C161" s="12"/>
    </row>
    <row r="162" spans="2:3" s="2" customFormat="1" x14ac:dyDescent="0.3">
      <c r="B162" s="11" t="s">
        <v>135</v>
      </c>
      <c r="C162" s="12"/>
    </row>
    <row r="163" spans="2:3" s="2" customFormat="1" x14ac:dyDescent="0.3">
      <c r="B163" s="11" t="s">
        <v>136</v>
      </c>
      <c r="C163" s="12"/>
    </row>
    <row r="164" spans="2:3" s="2" customFormat="1" x14ac:dyDescent="0.3">
      <c r="B164" s="14" t="s">
        <v>8</v>
      </c>
      <c r="C164" s="12"/>
    </row>
    <row r="165" spans="2:3" s="2" customFormat="1" x14ac:dyDescent="0.3">
      <c r="B165" s="11" t="s">
        <v>9</v>
      </c>
      <c r="C165" s="12" t="s">
        <v>171</v>
      </c>
    </row>
    <row r="166" spans="2:3" s="2" customFormat="1" x14ac:dyDescent="0.3">
      <c r="B166" s="11" t="s">
        <v>85</v>
      </c>
      <c r="C166" s="12" t="s">
        <v>138</v>
      </c>
    </row>
    <row r="167" spans="2:3" s="2" customFormat="1" x14ac:dyDescent="0.3">
      <c r="B167" s="14" t="s">
        <v>91</v>
      </c>
      <c r="C167" s="12"/>
    </row>
    <row r="168" spans="2:3" s="2" customFormat="1" x14ac:dyDescent="0.3">
      <c r="B168" s="11" t="s">
        <v>92</v>
      </c>
      <c r="C168" s="12"/>
    </row>
    <row r="169" spans="2:3" s="2" customFormat="1" x14ac:dyDescent="0.3">
      <c r="B169" s="11" t="s">
        <v>93</v>
      </c>
      <c r="C169" s="12" t="s">
        <v>139</v>
      </c>
    </row>
    <row r="170" spans="2:3" s="2" customFormat="1" x14ac:dyDescent="0.3">
      <c r="B170" s="84" t="s">
        <v>95</v>
      </c>
      <c r="C170" s="85"/>
    </row>
    <row r="171" spans="2:3" s="2" customFormat="1" x14ac:dyDescent="0.3">
      <c r="B171" s="11" t="s">
        <v>172</v>
      </c>
      <c r="C171" s="12" t="s">
        <v>173</v>
      </c>
    </row>
    <row r="172" spans="2:3" s="2" customFormat="1" x14ac:dyDescent="0.3">
      <c r="B172" s="11" t="s">
        <v>174</v>
      </c>
      <c r="C172" s="12" t="s">
        <v>175</v>
      </c>
    </row>
    <row r="173" spans="2:3" s="2" customFormat="1" x14ac:dyDescent="0.3">
      <c r="B173" s="11" t="s">
        <v>176</v>
      </c>
      <c r="C173" s="12" t="s">
        <v>177</v>
      </c>
    </row>
    <row r="174" spans="2:3" s="2" customFormat="1" x14ac:dyDescent="0.3">
      <c r="B174" s="11" t="s">
        <v>178</v>
      </c>
      <c r="C174" s="12" t="s">
        <v>179</v>
      </c>
    </row>
    <row r="175" spans="2:3" s="2" customFormat="1" x14ac:dyDescent="0.3">
      <c r="B175" s="84" t="s">
        <v>155</v>
      </c>
      <c r="C175" s="85"/>
    </row>
    <row r="176" spans="2:3" s="2" customFormat="1" x14ac:dyDescent="0.3">
      <c r="B176" s="11" t="s">
        <v>180</v>
      </c>
      <c r="C176" s="12" t="s">
        <v>181</v>
      </c>
    </row>
    <row r="177" spans="2:3" s="2" customFormat="1" x14ac:dyDescent="0.3">
      <c r="B177" s="11" t="s">
        <v>159</v>
      </c>
      <c r="C177" s="12"/>
    </row>
    <row r="178" spans="2:3" s="2" customFormat="1" x14ac:dyDescent="0.3">
      <c r="B178" s="11" t="s">
        <v>182</v>
      </c>
      <c r="C178" s="12"/>
    </row>
    <row r="179" spans="2:3" s="2" customFormat="1" x14ac:dyDescent="0.3">
      <c r="B179" s="11" t="s">
        <v>183</v>
      </c>
      <c r="C179" s="12"/>
    </row>
    <row r="180" spans="2:3" s="2" customFormat="1" x14ac:dyDescent="0.3">
      <c r="B180" s="84" t="s">
        <v>115</v>
      </c>
      <c r="C180" s="85"/>
    </row>
    <row r="181" spans="2:3" s="2" customFormat="1" x14ac:dyDescent="0.3">
      <c r="B181" s="11" t="s">
        <v>160</v>
      </c>
      <c r="C181" s="12"/>
    </row>
    <row r="182" spans="2:3" s="2" customFormat="1" x14ac:dyDescent="0.3">
      <c r="B182" s="13" t="s">
        <v>184</v>
      </c>
      <c r="C182" s="12"/>
    </row>
    <row r="183" spans="2:3" s="2" customFormat="1" x14ac:dyDescent="0.3">
      <c r="B183" s="84" t="s">
        <v>163</v>
      </c>
      <c r="C183" s="85"/>
    </row>
    <row r="184" spans="2:3" s="2" customFormat="1" ht="32.4" x14ac:dyDescent="0.3">
      <c r="B184" s="13" t="s">
        <v>185</v>
      </c>
      <c r="C184" s="12"/>
    </row>
    <row r="185" spans="2:3" s="2" customFormat="1" ht="32.4" x14ac:dyDescent="0.3">
      <c r="B185" s="17" t="s">
        <v>186</v>
      </c>
      <c r="C185" s="12"/>
    </row>
    <row r="186" spans="2:3" s="2" customFormat="1" x14ac:dyDescent="0.3">
      <c r="B186" s="17" t="s">
        <v>187</v>
      </c>
      <c r="C186" s="16"/>
    </row>
    <row r="187" spans="2:3" s="2" customFormat="1" x14ac:dyDescent="0.3">
      <c r="B187" s="84" t="s">
        <v>165</v>
      </c>
      <c r="C187" s="85"/>
    </row>
    <row r="188" spans="2:3" s="2" customFormat="1" ht="32.4" x14ac:dyDescent="0.3">
      <c r="B188" s="13" t="s">
        <v>188</v>
      </c>
      <c r="C188" s="12"/>
    </row>
    <row r="189" spans="2:3" s="2" customFormat="1" x14ac:dyDescent="0.3">
      <c r="B189" s="11" t="s">
        <v>189</v>
      </c>
      <c r="C189" s="12"/>
    </row>
    <row r="190" spans="2:3" s="2" customFormat="1" x14ac:dyDescent="0.3">
      <c r="B190" s="84" t="s">
        <v>131</v>
      </c>
      <c r="C190" s="85"/>
    </row>
    <row r="191" spans="2:3" s="2" customFormat="1" x14ac:dyDescent="0.3">
      <c r="B191" s="11" t="s">
        <v>169</v>
      </c>
      <c r="C191" s="12" t="s">
        <v>190</v>
      </c>
    </row>
    <row r="192" spans="2:3" s="2" customFormat="1" ht="16.8" thickBot="1" x14ac:dyDescent="0.35">
      <c r="B192" s="10"/>
      <c r="C192" s="4"/>
    </row>
    <row r="193" s="2" customFormat="1" ht="16.8" thickTop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</sheetData>
  <mergeCells count="32">
    <mergeCell ref="B190:C190"/>
    <mergeCell ref="B180:C180"/>
    <mergeCell ref="B159:C159"/>
    <mergeCell ref="B170:C170"/>
    <mergeCell ref="B175:C175"/>
    <mergeCell ref="B183:C183"/>
    <mergeCell ref="B187:C187"/>
    <mergeCell ref="B128:C128"/>
    <mergeCell ref="B140:C140"/>
    <mergeCell ref="B149:C149"/>
    <mergeCell ref="B151:C151"/>
    <mergeCell ref="B155:C155"/>
    <mergeCell ref="B14:C14"/>
    <mergeCell ref="B76:C76"/>
    <mergeCell ref="B21:C21"/>
    <mergeCell ref="B81:C81"/>
    <mergeCell ref="B18:C18"/>
    <mergeCell ref="B23:C23"/>
    <mergeCell ref="B27:C27"/>
    <mergeCell ref="B35:C35"/>
    <mergeCell ref="B40:C40"/>
    <mergeCell ref="B49:C49"/>
    <mergeCell ref="B50:C50"/>
    <mergeCell ref="B61:C61"/>
    <mergeCell ref="B68:C68"/>
    <mergeCell ref="B72:C72"/>
    <mergeCell ref="B77:C77"/>
    <mergeCell ref="B86:C86"/>
    <mergeCell ref="B89:C89"/>
    <mergeCell ref="B95:C95"/>
    <mergeCell ref="B108:C108"/>
    <mergeCell ref="B117:C117"/>
  </mergeCells>
  <dataValidations count="3">
    <dataValidation type="list" allowBlank="1" showInputMessage="1" showErrorMessage="1" sqref="C13" xr:uid="{00000000-0002-0000-0000-000000000000}">
      <formula1>"GEO,ENG"</formula1>
    </dataValidation>
    <dataValidation type="list" allowBlank="1" showInputMessage="1" showErrorMessage="1" sqref="C15 C17" xr:uid="{00000000-0002-0000-0000-000001000000}">
      <formula1>"(GEL) ₾,(USD) $,(EUR) €"</formula1>
    </dataValidation>
    <dataValidation type="list" allowBlank="1" showInputMessage="1" showErrorMessage="1" sqref="C4" xr:uid="{00000000-0002-0000-0000-000002000000}">
      <formula1>$H$4:$H$7</formula1>
    </dataValidation>
  </dataValidation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784"/>
  <sheetViews>
    <sheetView topLeftCell="A108" zoomScale="85" zoomScaleNormal="85" workbookViewId="0">
      <selection activeCell="B10" sqref="B10"/>
    </sheetView>
  </sheetViews>
  <sheetFormatPr defaultColWidth="8.88671875" defaultRowHeight="16.2" x14ac:dyDescent="0.3"/>
  <cols>
    <col min="1" max="1" width="5.5546875" style="21" bestFit="1" customWidth="1"/>
    <col min="2" max="2" width="120.6640625" style="21" customWidth="1"/>
    <col min="3" max="3" width="16.109375" style="21" bestFit="1" customWidth="1"/>
    <col min="4" max="4" width="8.6640625" style="21" bestFit="1" customWidth="1"/>
    <col min="5" max="5" width="8.88671875" style="20" customWidth="1"/>
    <col min="6" max="51" width="8.88671875" style="20"/>
    <col min="52" max="16384" width="8.88671875" style="21"/>
  </cols>
  <sheetData>
    <row r="1" spans="1:51" x14ac:dyDescent="0.3">
      <c r="A1" s="91" t="s">
        <v>0</v>
      </c>
      <c r="B1" s="93" t="str">
        <f>IF([4]ICMS!C13="GEO","სამუშაოების დასახელება","Work Description")</f>
        <v>სამუშაოების დასახელება</v>
      </c>
      <c r="C1" s="95" t="str">
        <f>IF([4]ICMS!C13="GEO","განზ. ერთ.","Unit")</f>
        <v>განზ. ერთ.</v>
      </c>
      <c r="D1" s="97" t="str">
        <f>IF([4]ICMS!C13="GEO","რაოდ","Q-ty")</f>
        <v>რაოდ</v>
      </c>
    </row>
    <row r="2" spans="1:51" x14ac:dyDescent="0.3">
      <c r="A2" s="92"/>
      <c r="B2" s="94"/>
      <c r="C2" s="96"/>
      <c r="D2" s="98"/>
    </row>
    <row r="3" spans="1:51" x14ac:dyDescent="0.3">
      <c r="A3" s="92"/>
      <c r="B3" s="94"/>
      <c r="C3" s="96"/>
      <c r="D3" s="99"/>
    </row>
    <row r="4" spans="1:51" x14ac:dyDescent="0.3">
      <c r="A4" s="22">
        <v>1</v>
      </c>
      <c r="B4" s="23">
        <v>3</v>
      </c>
      <c r="C4" s="23">
        <v>4</v>
      </c>
      <c r="D4" s="23">
        <v>6</v>
      </c>
    </row>
    <row r="5" spans="1:51" s="20" customFormat="1" x14ac:dyDescent="0.3"/>
    <row r="6" spans="1:51" ht="34.5" customHeight="1" x14ac:dyDescent="0.3">
      <c r="A6" s="24"/>
      <c r="B6" s="25"/>
      <c r="C6" s="26"/>
      <c r="D6" s="26"/>
    </row>
    <row r="7" spans="1:51" ht="18.600000000000001" x14ac:dyDescent="0.3">
      <c r="A7" s="38"/>
      <c r="B7" s="47" t="s">
        <v>336</v>
      </c>
      <c r="C7" s="41"/>
      <c r="D7" s="42"/>
    </row>
    <row r="8" spans="1:51" ht="37.200000000000003" x14ac:dyDescent="0.3">
      <c r="A8" s="38">
        <v>1</v>
      </c>
      <c r="B8" s="43" t="s">
        <v>442</v>
      </c>
      <c r="C8" s="41" t="s">
        <v>209</v>
      </c>
      <c r="D8" s="35">
        <v>2</v>
      </c>
    </row>
    <row r="9" spans="1:51" ht="18.600000000000001" x14ac:dyDescent="0.3">
      <c r="A9" s="38">
        <v>2</v>
      </c>
      <c r="B9" s="43" t="s">
        <v>337</v>
      </c>
      <c r="C9" s="41" t="s">
        <v>209</v>
      </c>
      <c r="D9" s="35">
        <v>2</v>
      </c>
    </row>
    <row r="10" spans="1:51" ht="18.600000000000001" x14ac:dyDescent="0.3">
      <c r="A10" s="38">
        <v>3</v>
      </c>
      <c r="B10" s="43" t="s">
        <v>338</v>
      </c>
      <c r="C10" s="41" t="s">
        <v>209</v>
      </c>
      <c r="D10" s="35">
        <v>2</v>
      </c>
    </row>
    <row r="11" spans="1:51" ht="18.600000000000001" x14ac:dyDescent="0.3">
      <c r="A11" s="38">
        <v>4</v>
      </c>
      <c r="B11" s="77" t="s">
        <v>449</v>
      </c>
      <c r="C11" s="78" t="s">
        <v>209</v>
      </c>
      <c r="D11" s="79">
        <v>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51" ht="25.5" customHeight="1" x14ac:dyDescent="0.3">
      <c r="A12" s="38">
        <v>5</v>
      </c>
      <c r="B12" s="77" t="s">
        <v>339</v>
      </c>
      <c r="C12" s="78" t="s">
        <v>209</v>
      </c>
      <c r="D12" s="79">
        <v>2</v>
      </c>
    </row>
    <row r="13" spans="1:51" ht="18.600000000000001" x14ac:dyDescent="0.3">
      <c r="A13" s="38">
        <v>6</v>
      </c>
      <c r="B13" s="77" t="s">
        <v>340</v>
      </c>
      <c r="C13" s="78" t="s">
        <v>209</v>
      </c>
      <c r="D13" s="79">
        <v>2</v>
      </c>
    </row>
    <row r="14" spans="1:51" ht="37.200000000000003" x14ac:dyDescent="0.3">
      <c r="A14" s="38">
        <v>7</v>
      </c>
      <c r="B14" s="77" t="s">
        <v>448</v>
      </c>
      <c r="C14" s="78" t="s">
        <v>209</v>
      </c>
      <c r="D14" s="79">
        <v>2</v>
      </c>
    </row>
    <row r="15" spans="1:51" ht="18.600000000000001" x14ac:dyDescent="0.3">
      <c r="A15" s="38">
        <v>8</v>
      </c>
      <c r="B15" s="77" t="s">
        <v>450</v>
      </c>
      <c r="C15" s="78" t="s">
        <v>209</v>
      </c>
      <c r="D15" s="79">
        <v>1</v>
      </c>
    </row>
    <row r="16" spans="1:51" ht="18.600000000000001" x14ac:dyDescent="0.3">
      <c r="A16" s="38">
        <v>9</v>
      </c>
      <c r="B16" s="77" t="s">
        <v>451</v>
      </c>
      <c r="C16" s="78" t="s">
        <v>209</v>
      </c>
      <c r="D16" s="79">
        <v>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ht="18.600000000000001" x14ac:dyDescent="0.3">
      <c r="A17" s="38">
        <v>10</v>
      </c>
      <c r="B17" s="77" t="s">
        <v>341</v>
      </c>
      <c r="C17" s="78" t="s">
        <v>209</v>
      </c>
      <c r="D17" s="79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ht="18.600000000000001" x14ac:dyDescent="0.3">
      <c r="A18" s="38">
        <v>11</v>
      </c>
      <c r="B18" s="77" t="s">
        <v>452</v>
      </c>
      <c r="C18" s="78" t="s">
        <v>209</v>
      </c>
      <c r="D18" s="79">
        <v>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ht="18.600000000000001" x14ac:dyDescent="0.3">
      <c r="A19" s="38">
        <v>12</v>
      </c>
      <c r="B19" s="77" t="s">
        <v>453</v>
      </c>
      <c r="C19" s="78" t="s">
        <v>209</v>
      </c>
      <c r="D19" s="79">
        <v>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ht="18.600000000000001" x14ac:dyDescent="0.3">
      <c r="A20" s="38">
        <v>13</v>
      </c>
      <c r="B20" s="77" t="s">
        <v>454</v>
      </c>
      <c r="C20" s="78" t="s">
        <v>209</v>
      </c>
      <c r="D20" s="79">
        <v>1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ht="18.600000000000001" x14ac:dyDescent="0.3">
      <c r="A21" s="38">
        <v>14</v>
      </c>
      <c r="B21" s="77" t="s">
        <v>456</v>
      </c>
      <c r="C21" s="78" t="s">
        <v>209</v>
      </c>
      <c r="D21" s="79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ht="18.600000000000001" x14ac:dyDescent="0.3">
      <c r="A22" s="38">
        <v>15</v>
      </c>
      <c r="B22" s="77" t="s">
        <v>455</v>
      </c>
      <c r="C22" s="78" t="s">
        <v>209</v>
      </c>
      <c r="D22" s="79">
        <v>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ht="18.600000000000001" x14ac:dyDescent="0.3">
      <c r="A23" s="38">
        <v>16</v>
      </c>
      <c r="B23" s="77" t="s">
        <v>479</v>
      </c>
      <c r="C23" s="78" t="s">
        <v>209</v>
      </c>
      <c r="D23" s="79">
        <v>6</v>
      </c>
    </row>
    <row r="24" spans="1:51" s="1" customFormat="1" ht="18.600000000000001" x14ac:dyDescent="0.3">
      <c r="A24" s="38">
        <v>17</v>
      </c>
      <c r="B24" s="77" t="s">
        <v>457</v>
      </c>
      <c r="C24" s="78" t="s">
        <v>209</v>
      </c>
      <c r="D24" s="79">
        <v>6</v>
      </c>
    </row>
    <row r="25" spans="1:51" ht="37.200000000000003" x14ac:dyDescent="0.3">
      <c r="A25" s="38">
        <v>18</v>
      </c>
      <c r="B25" s="77" t="s">
        <v>459</v>
      </c>
      <c r="C25" s="78" t="s">
        <v>209</v>
      </c>
      <c r="D25" s="79">
        <v>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ht="18.600000000000001" x14ac:dyDescent="0.3">
      <c r="A26" s="38">
        <v>19</v>
      </c>
      <c r="B26" s="77" t="s">
        <v>342</v>
      </c>
      <c r="C26" s="78" t="s">
        <v>211</v>
      </c>
      <c r="D26" s="79">
        <v>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8.600000000000001" x14ac:dyDescent="0.3">
      <c r="A27" s="38">
        <v>20</v>
      </c>
      <c r="B27" s="77" t="s">
        <v>343</v>
      </c>
      <c r="C27" s="78" t="s">
        <v>211</v>
      </c>
      <c r="D27" s="79">
        <v>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</row>
    <row r="28" spans="1:51" ht="18.600000000000001" x14ac:dyDescent="0.3">
      <c r="A28" s="38">
        <v>21</v>
      </c>
      <c r="B28" s="77" t="s">
        <v>345</v>
      </c>
      <c r="C28" s="78" t="s">
        <v>209</v>
      </c>
      <c r="D28" s="79">
        <v>2</v>
      </c>
    </row>
    <row r="29" spans="1:51" ht="18.600000000000001" x14ac:dyDescent="0.3">
      <c r="A29" s="38">
        <v>22</v>
      </c>
      <c r="B29" s="77" t="s">
        <v>344</v>
      </c>
      <c r="C29" s="78" t="s">
        <v>209</v>
      </c>
      <c r="D29" s="79">
        <v>3</v>
      </c>
    </row>
    <row r="30" spans="1:51" ht="18.600000000000001" x14ac:dyDescent="0.3">
      <c r="A30" s="38">
        <v>23</v>
      </c>
      <c r="B30" s="77" t="s">
        <v>347</v>
      </c>
      <c r="C30" s="78" t="s">
        <v>209</v>
      </c>
      <c r="D30" s="79">
        <v>5</v>
      </c>
    </row>
    <row r="31" spans="1:51" ht="18.600000000000001" x14ac:dyDescent="0.3">
      <c r="A31" s="38">
        <v>24</v>
      </c>
      <c r="B31" s="77" t="s">
        <v>348</v>
      </c>
      <c r="C31" s="78" t="s">
        <v>209</v>
      </c>
      <c r="D31" s="79">
        <v>20</v>
      </c>
    </row>
    <row r="32" spans="1:51" ht="18.600000000000001" x14ac:dyDescent="0.3">
      <c r="A32" s="38">
        <v>25</v>
      </c>
      <c r="B32" s="77" t="s">
        <v>349</v>
      </c>
      <c r="C32" s="78" t="s">
        <v>209</v>
      </c>
      <c r="D32" s="79">
        <v>12</v>
      </c>
    </row>
    <row r="33" spans="1:4" ht="18.600000000000001" x14ac:dyDescent="0.3">
      <c r="A33" s="38">
        <v>26</v>
      </c>
      <c r="B33" s="77" t="s">
        <v>350</v>
      </c>
      <c r="C33" s="78" t="s">
        <v>209</v>
      </c>
      <c r="D33" s="79">
        <v>4</v>
      </c>
    </row>
    <row r="34" spans="1:4" ht="18.600000000000001" x14ac:dyDescent="0.3">
      <c r="A34" s="38">
        <v>27</v>
      </c>
      <c r="B34" s="77" t="s">
        <v>351</v>
      </c>
      <c r="C34" s="78" t="s">
        <v>209</v>
      </c>
      <c r="D34" s="79">
        <v>2</v>
      </c>
    </row>
    <row r="35" spans="1:4" ht="18.600000000000001" x14ac:dyDescent="0.3">
      <c r="A35" s="38">
        <v>28</v>
      </c>
      <c r="B35" s="77" t="s">
        <v>346</v>
      </c>
      <c r="C35" s="78" t="s">
        <v>209</v>
      </c>
      <c r="D35" s="79">
        <v>1</v>
      </c>
    </row>
    <row r="36" spans="1:4" ht="18.600000000000001" x14ac:dyDescent="0.3">
      <c r="A36" s="38">
        <v>29</v>
      </c>
      <c r="B36" s="77" t="s">
        <v>352</v>
      </c>
      <c r="C36" s="78" t="s">
        <v>209</v>
      </c>
      <c r="D36" s="79">
        <v>6</v>
      </c>
    </row>
    <row r="37" spans="1:4" ht="18.600000000000001" x14ac:dyDescent="0.3">
      <c r="A37" s="38">
        <v>30</v>
      </c>
      <c r="B37" s="77" t="s">
        <v>458</v>
      </c>
      <c r="C37" s="78" t="s">
        <v>209</v>
      </c>
      <c r="D37" s="79">
        <v>2</v>
      </c>
    </row>
    <row r="38" spans="1:4" ht="18.600000000000001" x14ac:dyDescent="0.3">
      <c r="A38" s="38">
        <v>31</v>
      </c>
      <c r="B38" s="77" t="s">
        <v>353</v>
      </c>
      <c r="C38" s="78" t="s">
        <v>209</v>
      </c>
      <c r="D38" s="79">
        <v>12</v>
      </c>
    </row>
    <row r="39" spans="1:4" ht="18.600000000000001" x14ac:dyDescent="0.3">
      <c r="A39" s="38">
        <v>32</v>
      </c>
      <c r="B39" s="77" t="s">
        <v>354</v>
      </c>
      <c r="C39" s="78" t="s">
        <v>209</v>
      </c>
      <c r="D39" s="79">
        <v>45</v>
      </c>
    </row>
    <row r="40" spans="1:4" ht="18.600000000000001" x14ac:dyDescent="0.3">
      <c r="A40" s="38">
        <v>33</v>
      </c>
      <c r="B40" s="77" t="s">
        <v>355</v>
      </c>
      <c r="C40" s="78" t="s">
        <v>209</v>
      </c>
      <c r="D40" s="79">
        <v>57</v>
      </c>
    </row>
    <row r="41" spans="1:4" ht="18.600000000000001" x14ac:dyDescent="0.3">
      <c r="A41" s="38">
        <v>34</v>
      </c>
      <c r="B41" s="77" t="s">
        <v>356</v>
      </c>
      <c r="C41" s="78" t="s">
        <v>211</v>
      </c>
      <c r="D41" s="79">
        <v>28</v>
      </c>
    </row>
    <row r="42" spans="1:4" ht="18.600000000000001" x14ac:dyDescent="0.3">
      <c r="A42" s="38">
        <v>35</v>
      </c>
      <c r="B42" s="77" t="s">
        <v>357</v>
      </c>
      <c r="C42" s="78" t="s">
        <v>211</v>
      </c>
      <c r="D42" s="79">
        <v>18</v>
      </c>
    </row>
    <row r="43" spans="1:4" ht="18.600000000000001" x14ac:dyDescent="0.3">
      <c r="A43" s="38">
        <v>36</v>
      </c>
      <c r="B43" s="77" t="s">
        <v>358</v>
      </c>
      <c r="C43" s="78" t="s">
        <v>210</v>
      </c>
      <c r="D43" s="79">
        <v>12</v>
      </c>
    </row>
    <row r="44" spans="1:4" ht="18.600000000000001" x14ac:dyDescent="0.3">
      <c r="A44" s="38">
        <v>37</v>
      </c>
      <c r="B44" s="77" t="s">
        <v>359</v>
      </c>
      <c r="C44" s="78" t="s">
        <v>210</v>
      </c>
      <c r="D44" s="79">
        <v>6</v>
      </c>
    </row>
    <row r="45" spans="1:4" ht="18.600000000000001" x14ac:dyDescent="0.3">
      <c r="A45" s="38">
        <v>38</v>
      </c>
      <c r="B45" s="77" t="s">
        <v>443</v>
      </c>
      <c r="C45" s="78" t="s">
        <v>210</v>
      </c>
      <c r="D45" s="79">
        <v>4</v>
      </c>
    </row>
    <row r="46" spans="1:4" ht="18.600000000000001" x14ac:dyDescent="0.3">
      <c r="A46" s="38">
        <v>39</v>
      </c>
      <c r="B46" s="77" t="s">
        <v>444</v>
      </c>
      <c r="C46" s="78" t="s">
        <v>210</v>
      </c>
      <c r="D46" s="79">
        <v>30</v>
      </c>
    </row>
    <row r="47" spans="1:4" ht="18.600000000000001" x14ac:dyDescent="0.3">
      <c r="A47" s="38">
        <v>40</v>
      </c>
      <c r="B47" s="77" t="s">
        <v>360</v>
      </c>
      <c r="C47" s="78" t="s">
        <v>210</v>
      </c>
      <c r="D47" s="79">
        <v>16</v>
      </c>
    </row>
    <row r="48" spans="1:4" ht="18.600000000000001" x14ac:dyDescent="0.3">
      <c r="A48" s="38">
        <v>41</v>
      </c>
      <c r="B48" s="77" t="s">
        <v>445</v>
      </c>
      <c r="C48" s="78" t="s">
        <v>210</v>
      </c>
      <c r="D48" s="79">
        <v>26</v>
      </c>
    </row>
    <row r="49" spans="1:4" ht="18.600000000000001" x14ac:dyDescent="0.3">
      <c r="A49" s="38">
        <v>42</v>
      </c>
      <c r="B49" s="77" t="s">
        <v>446</v>
      </c>
      <c r="C49" s="78" t="s">
        <v>210</v>
      </c>
      <c r="D49" s="79">
        <v>22</v>
      </c>
    </row>
    <row r="50" spans="1:4" ht="18.600000000000001" x14ac:dyDescent="0.3">
      <c r="A50" s="38">
        <v>43</v>
      </c>
      <c r="B50" s="77" t="s">
        <v>460</v>
      </c>
      <c r="C50" s="78" t="s">
        <v>211</v>
      </c>
      <c r="D50" s="79">
        <v>320</v>
      </c>
    </row>
    <row r="51" spans="1:4" ht="18.600000000000001" x14ac:dyDescent="0.3">
      <c r="A51" s="38">
        <v>44</v>
      </c>
      <c r="B51" s="77" t="s">
        <v>461</v>
      </c>
      <c r="C51" s="78" t="s">
        <v>211</v>
      </c>
      <c r="D51" s="79">
        <v>210</v>
      </c>
    </row>
    <row r="52" spans="1:4" ht="18.600000000000001" x14ac:dyDescent="0.3">
      <c r="A52" s="38">
        <v>45</v>
      </c>
      <c r="B52" s="77" t="s">
        <v>462</v>
      </c>
      <c r="C52" s="78" t="s">
        <v>211</v>
      </c>
      <c r="D52" s="79">
        <v>150</v>
      </c>
    </row>
    <row r="53" spans="1:4" ht="18.600000000000001" x14ac:dyDescent="0.3">
      <c r="A53" s="38">
        <v>46</v>
      </c>
      <c r="B53" s="77" t="s">
        <v>463</v>
      </c>
      <c r="C53" s="78" t="s">
        <v>211</v>
      </c>
      <c r="D53" s="79">
        <v>90</v>
      </c>
    </row>
    <row r="54" spans="1:4" ht="18.600000000000001" x14ac:dyDescent="0.3">
      <c r="A54" s="38">
        <v>47</v>
      </c>
      <c r="B54" s="77" t="s">
        <v>464</v>
      </c>
      <c r="C54" s="78" t="s">
        <v>211</v>
      </c>
      <c r="D54" s="79">
        <v>10</v>
      </c>
    </row>
    <row r="55" spans="1:4" ht="18.600000000000001" x14ac:dyDescent="0.3">
      <c r="A55" s="38">
        <v>48</v>
      </c>
      <c r="B55" s="77" t="s">
        <v>465</v>
      </c>
      <c r="C55" s="78" t="s">
        <v>211</v>
      </c>
      <c r="D55" s="79">
        <v>70</v>
      </c>
    </row>
    <row r="56" spans="1:4" ht="18.600000000000001" x14ac:dyDescent="0.3">
      <c r="A56" s="38">
        <v>49</v>
      </c>
      <c r="B56" s="43" t="s">
        <v>361</v>
      </c>
      <c r="C56" s="46" t="s">
        <v>209</v>
      </c>
      <c r="D56" s="35">
        <v>1</v>
      </c>
    </row>
    <row r="57" spans="1:4" ht="18.600000000000001" x14ac:dyDescent="0.3">
      <c r="A57" s="38">
        <v>50</v>
      </c>
      <c r="B57" s="43" t="s">
        <v>207</v>
      </c>
      <c r="C57" s="41" t="s">
        <v>211</v>
      </c>
      <c r="D57" s="35">
        <f t="shared" ref="D57:D62" si="0">D50</f>
        <v>320</v>
      </c>
    </row>
    <row r="58" spans="1:4" ht="18.600000000000001" x14ac:dyDescent="0.3">
      <c r="A58" s="38">
        <v>51</v>
      </c>
      <c r="B58" s="43" t="s">
        <v>208</v>
      </c>
      <c r="C58" s="41" t="s">
        <v>211</v>
      </c>
      <c r="D58" s="35">
        <f t="shared" si="0"/>
        <v>210</v>
      </c>
    </row>
    <row r="59" spans="1:4" ht="18.600000000000001" x14ac:dyDescent="0.3">
      <c r="A59" s="38">
        <v>52</v>
      </c>
      <c r="B59" s="43" t="s">
        <v>250</v>
      </c>
      <c r="C59" s="41" t="s">
        <v>211</v>
      </c>
      <c r="D59" s="35">
        <f t="shared" si="0"/>
        <v>150</v>
      </c>
    </row>
    <row r="60" spans="1:4" ht="18.600000000000001" x14ac:dyDescent="0.3">
      <c r="A60" s="38">
        <v>53</v>
      </c>
      <c r="B60" s="43" t="s">
        <v>571</v>
      </c>
      <c r="C60" s="41" t="s">
        <v>211</v>
      </c>
      <c r="D60" s="35">
        <f t="shared" si="0"/>
        <v>90</v>
      </c>
    </row>
    <row r="61" spans="1:4" ht="18.600000000000001" x14ac:dyDescent="0.3">
      <c r="A61" s="38">
        <v>54</v>
      </c>
      <c r="B61" s="43" t="s">
        <v>362</v>
      </c>
      <c r="C61" s="41" t="s">
        <v>211</v>
      </c>
      <c r="D61" s="35">
        <f t="shared" si="0"/>
        <v>10</v>
      </c>
    </row>
    <row r="62" spans="1:4" ht="18.600000000000001" x14ac:dyDescent="0.3">
      <c r="A62" s="38">
        <v>55</v>
      </c>
      <c r="B62" s="43" t="s">
        <v>251</v>
      </c>
      <c r="C62" s="41" t="s">
        <v>211</v>
      </c>
      <c r="D62" s="35">
        <f t="shared" si="0"/>
        <v>70</v>
      </c>
    </row>
    <row r="63" spans="1:4" ht="18.600000000000001" x14ac:dyDescent="0.3">
      <c r="A63" s="38">
        <v>56</v>
      </c>
      <c r="B63" s="43" t="s">
        <v>572</v>
      </c>
      <c r="C63" s="41" t="s">
        <v>211</v>
      </c>
      <c r="D63" s="35">
        <f>D41</f>
        <v>28</v>
      </c>
    </row>
    <row r="64" spans="1:4" ht="18.600000000000001" x14ac:dyDescent="0.3">
      <c r="A64" s="38">
        <v>57</v>
      </c>
      <c r="B64" s="43" t="s">
        <v>363</v>
      </c>
      <c r="C64" s="41" t="s">
        <v>211</v>
      </c>
      <c r="D64" s="35">
        <f>D42</f>
        <v>18</v>
      </c>
    </row>
    <row r="65" spans="1:4" ht="18.600000000000001" x14ac:dyDescent="0.3">
      <c r="A65" s="38">
        <v>58</v>
      </c>
      <c r="B65" s="43" t="s">
        <v>204</v>
      </c>
      <c r="C65" s="41" t="s">
        <v>210</v>
      </c>
      <c r="D65" s="36">
        <f>D50*1.5</f>
        <v>480</v>
      </c>
    </row>
    <row r="66" spans="1:4" ht="18.600000000000001" x14ac:dyDescent="0.3">
      <c r="A66" s="38">
        <v>59</v>
      </c>
      <c r="B66" s="43" t="s">
        <v>205</v>
      </c>
      <c r="C66" s="41" t="s">
        <v>210</v>
      </c>
      <c r="D66" s="36">
        <f>D51*1.5</f>
        <v>315</v>
      </c>
    </row>
    <row r="67" spans="1:4" ht="18.600000000000001" x14ac:dyDescent="0.3">
      <c r="A67" s="38">
        <v>60</v>
      </c>
      <c r="B67" s="43" t="s">
        <v>247</v>
      </c>
      <c r="C67" s="41" t="s">
        <v>210</v>
      </c>
      <c r="D67" s="36">
        <f>D52*1.5</f>
        <v>225</v>
      </c>
    </row>
    <row r="68" spans="1:4" ht="18.600000000000001" x14ac:dyDescent="0.3">
      <c r="A68" s="38">
        <v>61</v>
      </c>
      <c r="B68" s="43" t="s">
        <v>206</v>
      </c>
      <c r="C68" s="46" t="s">
        <v>210</v>
      </c>
      <c r="D68" s="36">
        <f t="shared" ref="D68:D69" si="1">D51*1.5</f>
        <v>315</v>
      </c>
    </row>
    <row r="69" spans="1:4" ht="18.600000000000001" x14ac:dyDescent="0.3">
      <c r="A69" s="38">
        <v>62</v>
      </c>
      <c r="B69" s="43" t="s">
        <v>364</v>
      </c>
      <c r="C69" s="46" t="s">
        <v>210</v>
      </c>
      <c r="D69" s="36">
        <f t="shared" si="1"/>
        <v>225</v>
      </c>
    </row>
    <row r="70" spans="1:4" ht="18.600000000000001" x14ac:dyDescent="0.3">
      <c r="A70" s="38">
        <v>63</v>
      </c>
      <c r="B70" s="43" t="s">
        <v>365</v>
      </c>
      <c r="C70" s="46" t="s">
        <v>210</v>
      </c>
      <c r="D70" s="36">
        <f>D54*1.5</f>
        <v>15</v>
      </c>
    </row>
    <row r="71" spans="1:4" ht="18.600000000000001" x14ac:dyDescent="0.3">
      <c r="A71" s="38">
        <v>64</v>
      </c>
      <c r="B71" s="43" t="s">
        <v>252</v>
      </c>
      <c r="C71" s="46" t="s">
        <v>210</v>
      </c>
      <c r="D71" s="36">
        <f>D55*1.5</f>
        <v>105</v>
      </c>
    </row>
    <row r="72" spans="1:4" ht="18.600000000000001" x14ac:dyDescent="0.3">
      <c r="A72" s="38">
        <v>65</v>
      </c>
      <c r="B72" s="43" t="s">
        <v>366</v>
      </c>
      <c r="C72" s="46" t="s">
        <v>210</v>
      </c>
      <c r="D72" s="36">
        <f>D41*1.5</f>
        <v>42</v>
      </c>
    </row>
    <row r="73" spans="1:4" ht="18.600000000000001" x14ac:dyDescent="0.3">
      <c r="A73" s="38">
        <v>66</v>
      </c>
      <c r="B73" s="43" t="s">
        <v>367</v>
      </c>
      <c r="C73" s="46" t="s">
        <v>210</v>
      </c>
      <c r="D73" s="36">
        <f>D42*1.5</f>
        <v>27</v>
      </c>
    </row>
    <row r="74" spans="1:4" ht="18.600000000000001" x14ac:dyDescent="0.3">
      <c r="A74" s="38">
        <v>67</v>
      </c>
      <c r="B74" s="43" t="s">
        <v>480</v>
      </c>
      <c r="C74" s="41" t="s">
        <v>210</v>
      </c>
      <c r="D74" s="35">
        <v>2</v>
      </c>
    </row>
    <row r="75" spans="1:4" ht="18.600000000000001" x14ac:dyDescent="0.3">
      <c r="A75" s="38">
        <v>68</v>
      </c>
      <c r="B75" s="43" t="s">
        <v>368</v>
      </c>
      <c r="C75" s="41" t="s">
        <v>210</v>
      </c>
      <c r="D75" s="35">
        <v>188</v>
      </c>
    </row>
    <row r="76" spans="1:4" ht="18.600000000000001" x14ac:dyDescent="0.3">
      <c r="A76" s="38">
        <v>69</v>
      </c>
      <c r="B76" s="43" t="s">
        <v>369</v>
      </c>
      <c r="C76" s="41" t="s">
        <v>210</v>
      </c>
      <c r="D76" s="35">
        <v>40</v>
      </c>
    </row>
    <row r="77" spans="1:4" ht="18.600000000000001" x14ac:dyDescent="0.3">
      <c r="A77" s="38">
        <v>70</v>
      </c>
      <c r="B77" s="43" t="s">
        <v>370</v>
      </c>
      <c r="C77" s="41" t="s">
        <v>210</v>
      </c>
      <c r="D77" s="35">
        <v>20</v>
      </c>
    </row>
    <row r="78" spans="1:4" ht="18.600000000000001" x14ac:dyDescent="0.3">
      <c r="A78" s="38">
        <v>71</v>
      </c>
      <c r="B78" s="43" t="s">
        <v>466</v>
      </c>
      <c r="C78" s="41" t="s">
        <v>210</v>
      </c>
      <c r="D78" s="35">
        <v>150</v>
      </c>
    </row>
    <row r="79" spans="1:4" ht="18.600000000000001" x14ac:dyDescent="0.3">
      <c r="A79" s="38">
        <v>72</v>
      </c>
      <c r="B79" s="43" t="s">
        <v>467</v>
      </c>
      <c r="C79" s="41" t="s">
        <v>210</v>
      </c>
      <c r="D79" s="35">
        <v>35</v>
      </c>
    </row>
    <row r="80" spans="1:4" ht="18.600000000000001" x14ac:dyDescent="0.3">
      <c r="A80" s="38">
        <v>73</v>
      </c>
      <c r="B80" s="43" t="s">
        <v>468</v>
      </c>
      <c r="C80" s="41" t="s">
        <v>210</v>
      </c>
      <c r="D80" s="35">
        <v>16</v>
      </c>
    </row>
    <row r="81" spans="1:4" ht="18.600000000000001" x14ac:dyDescent="0.3">
      <c r="A81" s="38">
        <v>74</v>
      </c>
      <c r="B81" s="43" t="s">
        <v>469</v>
      </c>
      <c r="C81" s="41" t="s">
        <v>210</v>
      </c>
      <c r="D81" s="35">
        <v>15</v>
      </c>
    </row>
    <row r="82" spans="1:4" ht="18.600000000000001" x14ac:dyDescent="0.3">
      <c r="A82" s="38">
        <v>75</v>
      </c>
      <c r="B82" s="43" t="s">
        <v>470</v>
      </c>
      <c r="C82" s="41" t="s">
        <v>210</v>
      </c>
      <c r="D82" s="35">
        <v>9</v>
      </c>
    </row>
    <row r="83" spans="1:4" ht="18.600000000000001" x14ac:dyDescent="0.3">
      <c r="A83" s="38">
        <v>76</v>
      </c>
      <c r="B83" s="43" t="s">
        <v>471</v>
      </c>
      <c r="C83" s="41" t="s">
        <v>210</v>
      </c>
      <c r="D83" s="35">
        <v>3</v>
      </c>
    </row>
    <row r="84" spans="1:4" ht="18.600000000000001" x14ac:dyDescent="0.3">
      <c r="A84" s="38">
        <v>77</v>
      </c>
      <c r="B84" s="43" t="s">
        <v>472</v>
      </c>
      <c r="C84" s="41" t="s">
        <v>210</v>
      </c>
      <c r="D84" s="35">
        <v>8</v>
      </c>
    </row>
    <row r="85" spans="1:4" ht="18.600000000000001" x14ac:dyDescent="0.3">
      <c r="A85" s="38">
        <v>78</v>
      </c>
      <c r="B85" s="43" t="s">
        <v>473</v>
      </c>
      <c r="C85" s="41" t="s">
        <v>210</v>
      </c>
      <c r="D85" s="35">
        <v>6</v>
      </c>
    </row>
    <row r="86" spans="1:4" ht="18.600000000000001" x14ac:dyDescent="0.3">
      <c r="A86" s="38">
        <v>79</v>
      </c>
      <c r="B86" s="43" t="s">
        <v>371</v>
      </c>
      <c r="C86" s="41" t="s">
        <v>210</v>
      </c>
      <c r="D86" s="35">
        <v>47</v>
      </c>
    </row>
    <row r="87" spans="1:4" ht="18.600000000000001" x14ac:dyDescent="0.3">
      <c r="A87" s="38">
        <v>80</v>
      </c>
      <c r="B87" s="43" t="s">
        <v>372</v>
      </c>
      <c r="C87" s="41" t="s">
        <v>210</v>
      </c>
      <c r="D87" s="35">
        <v>10</v>
      </c>
    </row>
    <row r="88" spans="1:4" ht="18.600000000000001" x14ac:dyDescent="0.3">
      <c r="A88" s="38">
        <v>81</v>
      </c>
      <c r="B88" s="43" t="s">
        <v>373</v>
      </c>
      <c r="C88" s="41" t="s">
        <v>210</v>
      </c>
      <c r="D88" s="35">
        <v>1</v>
      </c>
    </row>
    <row r="89" spans="1:4" ht="18.600000000000001" x14ac:dyDescent="0.3">
      <c r="A89" s="38">
        <v>82</v>
      </c>
      <c r="B89" s="43" t="s">
        <v>374</v>
      </c>
      <c r="C89" s="41" t="s">
        <v>210</v>
      </c>
      <c r="D89" s="35">
        <v>1</v>
      </c>
    </row>
    <row r="90" spans="1:4" ht="18.600000000000001" x14ac:dyDescent="0.3">
      <c r="A90" s="38">
        <v>83</v>
      </c>
      <c r="B90" s="43" t="s">
        <v>375</v>
      </c>
      <c r="C90" s="41" t="s">
        <v>210</v>
      </c>
      <c r="D90" s="35">
        <v>1</v>
      </c>
    </row>
    <row r="91" spans="1:4" ht="18.600000000000001" x14ac:dyDescent="0.3">
      <c r="A91" s="38">
        <v>84</v>
      </c>
      <c r="B91" s="45" t="s">
        <v>474</v>
      </c>
      <c r="C91" s="41" t="s">
        <v>210</v>
      </c>
      <c r="D91" s="35">
        <v>60</v>
      </c>
    </row>
    <row r="92" spans="1:4" ht="18.600000000000001" x14ac:dyDescent="0.3">
      <c r="A92" s="38">
        <v>85</v>
      </c>
      <c r="B92" s="43" t="s">
        <v>376</v>
      </c>
      <c r="C92" s="41" t="s">
        <v>210</v>
      </c>
      <c r="D92" s="35">
        <v>37</v>
      </c>
    </row>
    <row r="93" spans="1:4" ht="18.600000000000001" x14ac:dyDescent="0.3">
      <c r="A93" s="38">
        <v>86</v>
      </c>
      <c r="B93" s="43" t="s">
        <v>377</v>
      </c>
      <c r="C93" s="41" t="s">
        <v>210</v>
      </c>
      <c r="D93" s="35">
        <v>10</v>
      </c>
    </row>
    <row r="94" spans="1:4" ht="18.600000000000001" x14ac:dyDescent="0.3">
      <c r="A94" s="38">
        <v>87</v>
      </c>
      <c r="B94" s="43" t="s">
        <v>481</v>
      </c>
      <c r="C94" s="41" t="s">
        <v>210</v>
      </c>
      <c r="D94" s="35">
        <v>10</v>
      </c>
    </row>
    <row r="95" spans="1:4" ht="18.600000000000001" x14ac:dyDescent="0.3">
      <c r="A95" s="38">
        <v>88</v>
      </c>
      <c r="B95" s="43" t="s">
        <v>378</v>
      </c>
      <c r="C95" s="41" t="s">
        <v>210</v>
      </c>
      <c r="D95" s="35">
        <v>1</v>
      </c>
    </row>
    <row r="96" spans="1:4" ht="18.600000000000001" x14ac:dyDescent="0.3">
      <c r="A96" s="38">
        <v>89</v>
      </c>
      <c r="B96" s="43" t="s">
        <v>379</v>
      </c>
      <c r="C96" s="41" t="s">
        <v>210</v>
      </c>
      <c r="D96" s="35">
        <v>1</v>
      </c>
    </row>
    <row r="97" spans="1:4" ht="18.600000000000001" x14ac:dyDescent="0.3">
      <c r="A97" s="38">
        <v>90</v>
      </c>
      <c r="B97" s="43" t="s">
        <v>380</v>
      </c>
      <c r="C97" s="41" t="s">
        <v>210</v>
      </c>
      <c r="D97" s="35">
        <v>1</v>
      </c>
    </row>
    <row r="98" spans="1:4" ht="18.600000000000001" x14ac:dyDescent="0.3">
      <c r="A98" s="38">
        <v>91</v>
      </c>
      <c r="B98" s="43" t="s">
        <v>382</v>
      </c>
      <c r="C98" s="41" t="s">
        <v>210</v>
      </c>
      <c r="D98" s="35">
        <v>1</v>
      </c>
    </row>
    <row r="99" spans="1:4" ht="18.600000000000001" x14ac:dyDescent="0.3">
      <c r="A99" s="38">
        <v>92</v>
      </c>
      <c r="B99" s="43" t="s">
        <v>381</v>
      </c>
      <c r="C99" s="41" t="s">
        <v>210</v>
      </c>
      <c r="D99" s="35">
        <v>2</v>
      </c>
    </row>
    <row r="100" spans="1:4" ht="18.600000000000001" x14ac:dyDescent="0.3">
      <c r="A100" s="38">
        <v>93</v>
      </c>
      <c r="B100" s="43" t="s">
        <v>383</v>
      </c>
      <c r="C100" s="41" t="s">
        <v>210</v>
      </c>
      <c r="D100" s="35">
        <v>47</v>
      </c>
    </row>
    <row r="101" spans="1:4" ht="18.600000000000001" x14ac:dyDescent="0.3">
      <c r="A101" s="38">
        <v>94</v>
      </c>
      <c r="B101" s="43" t="s">
        <v>384</v>
      </c>
      <c r="C101" s="41" t="s">
        <v>210</v>
      </c>
      <c r="D101" s="35">
        <v>10</v>
      </c>
    </row>
    <row r="102" spans="1:4" ht="18.600000000000001" x14ac:dyDescent="0.3">
      <c r="A102" s="38">
        <v>95</v>
      </c>
      <c r="B102" s="43" t="s">
        <v>385</v>
      </c>
      <c r="C102" s="41" t="s">
        <v>210</v>
      </c>
      <c r="D102" s="35">
        <v>3</v>
      </c>
    </row>
    <row r="103" spans="1:4" ht="18.600000000000001" x14ac:dyDescent="0.3">
      <c r="A103" s="38">
        <v>96</v>
      </c>
      <c r="B103" s="43" t="s">
        <v>386</v>
      </c>
      <c r="C103" s="41" t="s">
        <v>210</v>
      </c>
      <c r="D103" s="35">
        <v>1</v>
      </c>
    </row>
    <row r="104" spans="1:4" ht="18.600000000000001" x14ac:dyDescent="0.3">
      <c r="A104" s="38">
        <v>97</v>
      </c>
      <c r="B104" s="43" t="s">
        <v>388</v>
      </c>
      <c r="C104" s="41" t="s">
        <v>210</v>
      </c>
      <c r="D104" s="35">
        <v>1</v>
      </c>
    </row>
    <row r="105" spans="1:4" ht="18.600000000000001" x14ac:dyDescent="0.3">
      <c r="A105" s="38">
        <v>98</v>
      </c>
      <c r="B105" s="43" t="s">
        <v>387</v>
      </c>
      <c r="C105" s="41" t="s">
        <v>210</v>
      </c>
      <c r="D105" s="35">
        <v>2</v>
      </c>
    </row>
    <row r="106" spans="1:4" ht="18.600000000000001" x14ac:dyDescent="0.3">
      <c r="A106" s="38">
        <v>99</v>
      </c>
      <c r="B106" s="43" t="s">
        <v>389</v>
      </c>
      <c r="C106" s="41" t="s">
        <v>210</v>
      </c>
      <c r="D106" s="35">
        <v>100</v>
      </c>
    </row>
    <row r="107" spans="1:4" ht="18.600000000000001" x14ac:dyDescent="0.3">
      <c r="A107" s="38">
        <v>100</v>
      </c>
      <c r="B107" s="43" t="s">
        <v>390</v>
      </c>
      <c r="C107" s="41" t="s">
        <v>210</v>
      </c>
      <c r="D107" s="35">
        <v>26</v>
      </c>
    </row>
    <row r="108" spans="1:4" ht="18.600000000000001" x14ac:dyDescent="0.3">
      <c r="A108" s="38">
        <v>101</v>
      </c>
      <c r="B108" s="43" t="s">
        <v>391</v>
      </c>
      <c r="C108" s="41" t="s">
        <v>210</v>
      </c>
      <c r="D108" s="35">
        <v>94</v>
      </c>
    </row>
    <row r="109" spans="1:4" ht="18.600000000000001" x14ac:dyDescent="0.3">
      <c r="A109" s="38">
        <v>102</v>
      </c>
      <c r="B109" s="43" t="s">
        <v>392</v>
      </c>
      <c r="C109" s="41" t="s">
        <v>210</v>
      </c>
      <c r="D109" s="35">
        <v>20</v>
      </c>
    </row>
    <row r="110" spans="1:4" ht="18.600000000000001" x14ac:dyDescent="0.3">
      <c r="A110" s="38">
        <v>103</v>
      </c>
      <c r="B110" s="43" t="s">
        <v>248</v>
      </c>
      <c r="C110" s="46" t="s">
        <v>210</v>
      </c>
      <c r="D110" s="35">
        <v>1400</v>
      </c>
    </row>
    <row r="111" spans="1:4" ht="18.600000000000001" x14ac:dyDescent="0.3">
      <c r="A111" s="38">
        <v>104</v>
      </c>
      <c r="B111" s="43" t="s">
        <v>249</v>
      </c>
      <c r="C111" s="46" t="s">
        <v>210</v>
      </c>
      <c r="D111" s="35">
        <v>400</v>
      </c>
    </row>
    <row r="112" spans="1:4" ht="18.600000000000001" x14ac:dyDescent="0.3">
      <c r="A112" s="38">
        <v>105</v>
      </c>
      <c r="B112" s="43" t="s">
        <v>323</v>
      </c>
      <c r="C112" s="41" t="s">
        <v>211</v>
      </c>
      <c r="D112" s="28">
        <f>D110*0.4</f>
        <v>560</v>
      </c>
    </row>
    <row r="113" spans="1:54" ht="18.600000000000001" x14ac:dyDescent="0.3">
      <c r="A113" s="38">
        <v>106</v>
      </c>
      <c r="B113" s="43" t="s">
        <v>393</v>
      </c>
      <c r="C113" s="41" t="s">
        <v>211</v>
      </c>
      <c r="D113" s="28">
        <f>D111*0.4</f>
        <v>160</v>
      </c>
    </row>
    <row r="114" spans="1:54" ht="18.600000000000001" x14ac:dyDescent="0.3">
      <c r="A114" s="38">
        <v>107</v>
      </c>
      <c r="B114" s="43" t="s">
        <v>324</v>
      </c>
      <c r="C114" s="41" t="s">
        <v>210</v>
      </c>
      <c r="D114" s="28">
        <f>D110*2</f>
        <v>2800</v>
      </c>
      <c r="AZ114" s="20"/>
      <c r="BA114" s="20"/>
      <c r="BB114" s="20"/>
    </row>
    <row r="115" spans="1:54" ht="18.600000000000001" x14ac:dyDescent="0.3">
      <c r="A115" s="38">
        <v>108</v>
      </c>
      <c r="B115" s="43" t="s">
        <v>394</v>
      </c>
      <c r="C115" s="41" t="s">
        <v>210</v>
      </c>
      <c r="D115" s="28">
        <f>D111*2</f>
        <v>800</v>
      </c>
      <c r="AZ115" s="20"/>
      <c r="BA115" s="20"/>
      <c r="BB115" s="20"/>
    </row>
    <row r="116" spans="1:54" ht="18.600000000000001" x14ac:dyDescent="0.3">
      <c r="A116" s="38">
        <v>109</v>
      </c>
      <c r="B116" s="31" t="s">
        <v>570</v>
      </c>
      <c r="C116" s="41" t="s">
        <v>211</v>
      </c>
      <c r="D116" s="28">
        <v>150</v>
      </c>
    </row>
    <row r="117" spans="1:54" ht="18.600000000000001" x14ac:dyDescent="0.3">
      <c r="A117" s="38">
        <v>110</v>
      </c>
      <c r="B117" s="45" t="s">
        <v>475</v>
      </c>
      <c r="C117" s="46" t="s">
        <v>211</v>
      </c>
      <c r="D117" s="35">
        <v>250</v>
      </c>
    </row>
    <row r="118" spans="1:54" ht="18.600000000000001" x14ac:dyDescent="0.3">
      <c r="A118" s="38">
        <v>111</v>
      </c>
      <c r="B118" s="43" t="s">
        <v>395</v>
      </c>
      <c r="C118" s="41" t="s">
        <v>210</v>
      </c>
      <c r="D118" s="35">
        <v>65</v>
      </c>
    </row>
    <row r="119" spans="1:54" ht="18.600000000000001" x14ac:dyDescent="0.3">
      <c r="A119" s="38">
        <v>112</v>
      </c>
      <c r="B119" s="43" t="s">
        <v>396</v>
      </c>
      <c r="C119" s="46" t="s">
        <v>210</v>
      </c>
      <c r="D119" s="35">
        <v>10</v>
      </c>
    </row>
    <row r="120" spans="1:54" ht="18.600000000000001" x14ac:dyDescent="0.3">
      <c r="A120" s="38">
        <v>113</v>
      </c>
      <c r="B120" s="45" t="s">
        <v>397</v>
      </c>
      <c r="C120" s="46" t="s">
        <v>211</v>
      </c>
      <c r="D120" s="35">
        <v>350</v>
      </c>
    </row>
    <row r="121" spans="1:54" ht="27" customHeight="1" x14ac:dyDescent="0.3">
      <c r="A121" s="38">
        <v>114</v>
      </c>
      <c r="B121" s="43" t="s">
        <v>398</v>
      </c>
      <c r="C121" s="41" t="s">
        <v>319</v>
      </c>
      <c r="D121" s="28">
        <v>15</v>
      </c>
    </row>
    <row r="122" spans="1:54" ht="18.600000000000001" x14ac:dyDescent="0.3">
      <c r="A122" s="38">
        <v>115</v>
      </c>
      <c r="B122" s="45" t="s">
        <v>399</v>
      </c>
      <c r="C122" s="41" t="s">
        <v>209</v>
      </c>
      <c r="D122" s="35">
        <v>1</v>
      </c>
    </row>
    <row r="123" spans="1:54" s="20" customFormat="1" ht="25.2" customHeight="1" x14ac:dyDescent="0.3"/>
    <row r="124" spans="1:54" s="20" customFormat="1" ht="25.2" customHeight="1" x14ac:dyDescent="0.3"/>
    <row r="125" spans="1:54" s="20" customFormat="1" ht="25.2" customHeight="1" x14ac:dyDescent="0.3"/>
    <row r="126" spans="1:54" s="20" customFormat="1" ht="25.2" customHeight="1" x14ac:dyDescent="0.3"/>
    <row r="127" spans="1:54" s="20" customFormat="1" ht="25.2" customHeight="1" x14ac:dyDescent="0.3"/>
    <row r="128" spans="1:54" s="20" customFormat="1" ht="25.2" customHeight="1" x14ac:dyDescent="0.3"/>
    <row r="129" s="20" customFormat="1" ht="25.2" customHeight="1" x14ac:dyDescent="0.3"/>
    <row r="130" s="20" customFormat="1" ht="25.2" customHeight="1" x14ac:dyDescent="0.3"/>
    <row r="131" s="20" customFormat="1" ht="25.2" customHeight="1" x14ac:dyDescent="0.3"/>
    <row r="132" s="20" customFormat="1" ht="25.2" customHeight="1" x14ac:dyDescent="0.3"/>
    <row r="133" s="20" customFormat="1" ht="25.2" customHeight="1" x14ac:dyDescent="0.3"/>
    <row r="134" s="20" customFormat="1" ht="25.2" customHeight="1" x14ac:dyDescent="0.3"/>
    <row r="135" s="20" customFormat="1" ht="25.2" customHeight="1" x14ac:dyDescent="0.3"/>
    <row r="136" s="20" customFormat="1" ht="25.2" customHeight="1" x14ac:dyDescent="0.3"/>
    <row r="137" s="20" customFormat="1" x14ac:dyDescent="0.3"/>
    <row r="138" s="20" customFormat="1" x14ac:dyDescent="0.3"/>
    <row r="139" s="20" customFormat="1" x14ac:dyDescent="0.3"/>
    <row r="140" s="20" customFormat="1" x14ac:dyDescent="0.3"/>
    <row r="141" s="20" customFormat="1" x14ac:dyDescent="0.3"/>
    <row r="142" s="20" customFormat="1" x14ac:dyDescent="0.3"/>
    <row r="143" s="20" customFormat="1" x14ac:dyDescent="0.3"/>
    <row r="144" s="20" customFormat="1" x14ac:dyDescent="0.3"/>
    <row r="145" s="20" customFormat="1" x14ac:dyDescent="0.3"/>
    <row r="146" s="20" customFormat="1" x14ac:dyDescent="0.3"/>
    <row r="147" s="20" customFormat="1" x14ac:dyDescent="0.3"/>
    <row r="148" s="20" customFormat="1" x14ac:dyDescent="0.3"/>
    <row r="149" s="20" customFormat="1" x14ac:dyDescent="0.3"/>
    <row r="150" s="20" customFormat="1" x14ac:dyDescent="0.3"/>
    <row r="151" s="20" customFormat="1" x14ac:dyDescent="0.3"/>
    <row r="152" s="20" customFormat="1" x14ac:dyDescent="0.3"/>
    <row r="153" s="20" customFormat="1" x14ac:dyDescent="0.3"/>
    <row r="154" s="20" customFormat="1" x14ac:dyDescent="0.3"/>
    <row r="155" s="20" customFormat="1" x14ac:dyDescent="0.3"/>
    <row r="156" s="20" customFormat="1" x14ac:dyDescent="0.3"/>
    <row r="157" s="20" customFormat="1" x14ac:dyDescent="0.3"/>
    <row r="158" s="20" customFormat="1" x14ac:dyDescent="0.3"/>
    <row r="159" s="20" customFormat="1" x14ac:dyDescent="0.3"/>
    <row r="160" s="20" customFormat="1" x14ac:dyDescent="0.3"/>
    <row r="161" s="20" customFormat="1" x14ac:dyDescent="0.3"/>
    <row r="162" s="20" customFormat="1" x14ac:dyDescent="0.3"/>
    <row r="163" s="20" customFormat="1" x14ac:dyDescent="0.3"/>
    <row r="164" s="20" customFormat="1" x14ac:dyDescent="0.3"/>
    <row r="165" s="20" customFormat="1" x14ac:dyDescent="0.3"/>
    <row r="166" s="20" customFormat="1" x14ac:dyDescent="0.3"/>
    <row r="167" s="20" customFormat="1" x14ac:dyDescent="0.3"/>
    <row r="168" s="20" customFormat="1" x14ac:dyDescent="0.3"/>
    <row r="169" s="20" customFormat="1" x14ac:dyDescent="0.3"/>
    <row r="170" s="20" customFormat="1" x14ac:dyDescent="0.3"/>
    <row r="171" s="20" customFormat="1" x14ac:dyDescent="0.3"/>
    <row r="172" s="20" customFormat="1" x14ac:dyDescent="0.3"/>
    <row r="173" s="20" customFormat="1" x14ac:dyDescent="0.3"/>
    <row r="174" s="20" customFormat="1" x14ac:dyDescent="0.3"/>
    <row r="175" s="20" customFormat="1" x14ac:dyDescent="0.3"/>
    <row r="176" s="20" customFormat="1" x14ac:dyDescent="0.3"/>
    <row r="177" s="20" customFormat="1" x14ac:dyDescent="0.3"/>
    <row r="178" s="20" customFormat="1" x14ac:dyDescent="0.3"/>
    <row r="179" s="20" customFormat="1" x14ac:dyDescent="0.3"/>
    <row r="180" s="20" customFormat="1" x14ac:dyDescent="0.3"/>
    <row r="181" s="20" customFormat="1" x14ac:dyDescent="0.3"/>
    <row r="182" s="20" customFormat="1" x14ac:dyDescent="0.3"/>
    <row r="183" s="20" customFormat="1" x14ac:dyDescent="0.3"/>
    <row r="184" s="20" customFormat="1" x14ac:dyDescent="0.3"/>
    <row r="185" s="20" customFormat="1" x14ac:dyDescent="0.3"/>
    <row r="186" s="20" customFormat="1" x14ac:dyDescent="0.3"/>
    <row r="187" s="20" customFormat="1" x14ac:dyDescent="0.3"/>
    <row r="188" s="20" customFormat="1" x14ac:dyDescent="0.3"/>
    <row r="189" s="20" customFormat="1" x14ac:dyDescent="0.3"/>
    <row r="190" s="20" customFormat="1" x14ac:dyDescent="0.3"/>
    <row r="191" s="20" customFormat="1" x14ac:dyDescent="0.3"/>
    <row r="192" s="20" customFormat="1" x14ac:dyDescent="0.3"/>
    <row r="193" s="20" customFormat="1" x14ac:dyDescent="0.3"/>
    <row r="194" s="20" customFormat="1" x14ac:dyDescent="0.3"/>
    <row r="195" s="20" customFormat="1" x14ac:dyDescent="0.3"/>
    <row r="196" s="20" customFormat="1" x14ac:dyDescent="0.3"/>
    <row r="197" s="20" customFormat="1" x14ac:dyDescent="0.3"/>
    <row r="198" s="20" customFormat="1" x14ac:dyDescent="0.3"/>
    <row r="199" s="20" customFormat="1" x14ac:dyDescent="0.3"/>
    <row r="200" s="20" customFormat="1" x14ac:dyDescent="0.3"/>
    <row r="201" s="20" customFormat="1" x14ac:dyDescent="0.3"/>
    <row r="202" s="20" customFormat="1" x14ac:dyDescent="0.3"/>
    <row r="203" s="20" customFormat="1" x14ac:dyDescent="0.3"/>
    <row r="204" s="20" customFormat="1" x14ac:dyDescent="0.3"/>
    <row r="205" s="20" customFormat="1" x14ac:dyDescent="0.3"/>
    <row r="206" s="20" customFormat="1" x14ac:dyDescent="0.3"/>
    <row r="207" s="20" customFormat="1" x14ac:dyDescent="0.3"/>
    <row r="208" s="20" customFormat="1" x14ac:dyDescent="0.3"/>
    <row r="209" s="20" customFormat="1" x14ac:dyDescent="0.3"/>
    <row r="210" s="20" customFormat="1" x14ac:dyDescent="0.3"/>
    <row r="211" s="20" customFormat="1" x14ac:dyDescent="0.3"/>
    <row r="212" s="20" customFormat="1" x14ac:dyDescent="0.3"/>
    <row r="213" s="20" customFormat="1" x14ac:dyDescent="0.3"/>
    <row r="214" s="20" customFormat="1" x14ac:dyDescent="0.3"/>
    <row r="215" s="20" customFormat="1" x14ac:dyDescent="0.3"/>
    <row r="216" s="20" customFormat="1" x14ac:dyDescent="0.3"/>
    <row r="217" s="20" customFormat="1" x14ac:dyDescent="0.3"/>
    <row r="218" s="20" customFormat="1" x14ac:dyDescent="0.3"/>
    <row r="219" s="20" customFormat="1" x14ac:dyDescent="0.3"/>
    <row r="220" s="20" customFormat="1" x14ac:dyDescent="0.3"/>
    <row r="221" s="20" customFormat="1" x14ac:dyDescent="0.3"/>
    <row r="222" s="20" customFormat="1" x14ac:dyDescent="0.3"/>
    <row r="223" s="20" customFormat="1" x14ac:dyDescent="0.3"/>
    <row r="224" s="20" customFormat="1" x14ac:dyDescent="0.3"/>
    <row r="225" s="20" customFormat="1" x14ac:dyDescent="0.3"/>
    <row r="226" s="20" customFormat="1" x14ac:dyDescent="0.3"/>
    <row r="227" s="20" customFormat="1" x14ac:dyDescent="0.3"/>
    <row r="228" s="20" customFormat="1" x14ac:dyDescent="0.3"/>
    <row r="229" s="20" customFormat="1" x14ac:dyDescent="0.3"/>
    <row r="230" s="20" customFormat="1" x14ac:dyDescent="0.3"/>
    <row r="231" s="20" customFormat="1" x14ac:dyDescent="0.3"/>
    <row r="232" s="20" customFormat="1" x14ac:dyDescent="0.3"/>
    <row r="233" s="20" customFormat="1" x14ac:dyDescent="0.3"/>
    <row r="234" s="20" customFormat="1" x14ac:dyDescent="0.3"/>
    <row r="235" s="20" customFormat="1" x14ac:dyDescent="0.3"/>
    <row r="236" s="20" customFormat="1" x14ac:dyDescent="0.3"/>
    <row r="237" s="20" customFormat="1" x14ac:dyDescent="0.3"/>
    <row r="238" s="20" customFormat="1" x14ac:dyDescent="0.3"/>
    <row r="239" s="20" customFormat="1" x14ac:dyDescent="0.3"/>
    <row r="240" s="20" customFormat="1" x14ac:dyDescent="0.3"/>
    <row r="241" s="20" customFormat="1" x14ac:dyDescent="0.3"/>
    <row r="242" s="20" customFormat="1" x14ac:dyDescent="0.3"/>
    <row r="243" s="20" customFormat="1" x14ac:dyDescent="0.3"/>
    <row r="244" s="20" customFormat="1" x14ac:dyDescent="0.3"/>
    <row r="245" s="20" customFormat="1" x14ac:dyDescent="0.3"/>
    <row r="246" s="20" customFormat="1" x14ac:dyDescent="0.3"/>
    <row r="247" s="20" customFormat="1" x14ac:dyDescent="0.3"/>
    <row r="248" s="20" customFormat="1" x14ac:dyDescent="0.3"/>
    <row r="249" s="20" customFormat="1" x14ac:dyDescent="0.3"/>
    <row r="250" s="20" customFormat="1" x14ac:dyDescent="0.3"/>
    <row r="251" s="20" customFormat="1" x14ac:dyDescent="0.3"/>
    <row r="252" s="20" customFormat="1" x14ac:dyDescent="0.3"/>
    <row r="253" s="20" customFormat="1" x14ac:dyDescent="0.3"/>
    <row r="254" s="20" customFormat="1" x14ac:dyDescent="0.3"/>
    <row r="255" s="20" customFormat="1" x14ac:dyDescent="0.3"/>
    <row r="256" s="20" customFormat="1" x14ac:dyDescent="0.3"/>
    <row r="257" s="20" customFormat="1" x14ac:dyDescent="0.3"/>
    <row r="258" s="20" customFormat="1" x14ac:dyDescent="0.3"/>
    <row r="259" s="20" customFormat="1" x14ac:dyDescent="0.3"/>
    <row r="260" s="20" customFormat="1" x14ac:dyDescent="0.3"/>
    <row r="261" s="20" customFormat="1" x14ac:dyDescent="0.3"/>
    <row r="262" s="20" customFormat="1" x14ac:dyDescent="0.3"/>
    <row r="263" s="20" customFormat="1" x14ac:dyDescent="0.3"/>
    <row r="264" s="20" customFormat="1" x14ac:dyDescent="0.3"/>
    <row r="265" s="20" customFormat="1" x14ac:dyDescent="0.3"/>
    <row r="266" s="20" customFormat="1" x14ac:dyDescent="0.3"/>
    <row r="267" s="20" customFormat="1" x14ac:dyDescent="0.3"/>
    <row r="268" s="20" customFormat="1" x14ac:dyDescent="0.3"/>
    <row r="269" s="20" customFormat="1" x14ac:dyDescent="0.3"/>
    <row r="270" s="20" customFormat="1" x14ac:dyDescent="0.3"/>
    <row r="271" s="20" customFormat="1" x14ac:dyDescent="0.3"/>
    <row r="272" s="20" customFormat="1" x14ac:dyDescent="0.3"/>
    <row r="273" s="20" customFormat="1" x14ac:dyDescent="0.3"/>
    <row r="274" s="20" customFormat="1" x14ac:dyDescent="0.3"/>
    <row r="275" s="20" customFormat="1" x14ac:dyDescent="0.3"/>
    <row r="276" s="20" customFormat="1" x14ac:dyDescent="0.3"/>
    <row r="277" s="20" customFormat="1" x14ac:dyDescent="0.3"/>
    <row r="278" s="20" customFormat="1" x14ac:dyDescent="0.3"/>
    <row r="279" s="20" customFormat="1" x14ac:dyDescent="0.3"/>
    <row r="280" s="20" customFormat="1" x14ac:dyDescent="0.3"/>
    <row r="281" s="20" customFormat="1" x14ac:dyDescent="0.3"/>
    <row r="282" s="20" customFormat="1" x14ac:dyDescent="0.3"/>
    <row r="283" s="20" customFormat="1" x14ac:dyDescent="0.3"/>
    <row r="284" s="20" customFormat="1" x14ac:dyDescent="0.3"/>
    <row r="285" s="20" customFormat="1" x14ac:dyDescent="0.3"/>
    <row r="286" s="20" customFormat="1" x14ac:dyDescent="0.3"/>
    <row r="287" s="20" customFormat="1" x14ac:dyDescent="0.3"/>
    <row r="288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="20" customFormat="1" x14ac:dyDescent="0.3"/>
    <row r="354" s="20" customFormat="1" x14ac:dyDescent="0.3"/>
    <row r="355" s="20" customFormat="1" x14ac:dyDescent="0.3"/>
    <row r="356" s="20" customFormat="1" x14ac:dyDescent="0.3"/>
    <row r="357" s="20" customFormat="1" x14ac:dyDescent="0.3"/>
    <row r="358" s="20" customFormat="1" x14ac:dyDescent="0.3"/>
    <row r="359" s="20" customFormat="1" x14ac:dyDescent="0.3"/>
    <row r="360" s="20" customFormat="1" x14ac:dyDescent="0.3"/>
    <row r="361" s="20" customFormat="1" x14ac:dyDescent="0.3"/>
    <row r="362" s="20" customFormat="1" x14ac:dyDescent="0.3"/>
    <row r="363" s="20" customFormat="1" x14ac:dyDescent="0.3"/>
    <row r="364" s="20" customFormat="1" x14ac:dyDescent="0.3"/>
    <row r="365" s="20" customFormat="1" x14ac:dyDescent="0.3"/>
    <row r="366" s="20" customFormat="1" x14ac:dyDescent="0.3"/>
    <row r="367" s="20" customFormat="1" x14ac:dyDescent="0.3"/>
    <row r="368" s="20" customFormat="1" x14ac:dyDescent="0.3"/>
    <row r="369" s="20" customFormat="1" x14ac:dyDescent="0.3"/>
    <row r="370" s="20" customFormat="1" x14ac:dyDescent="0.3"/>
    <row r="371" s="20" customFormat="1" x14ac:dyDescent="0.3"/>
    <row r="372" s="20" customFormat="1" x14ac:dyDescent="0.3"/>
    <row r="373" s="20" customFormat="1" x14ac:dyDescent="0.3"/>
    <row r="374" s="20" customFormat="1" x14ac:dyDescent="0.3"/>
    <row r="375" s="20" customFormat="1" x14ac:dyDescent="0.3"/>
    <row r="376" s="20" customFormat="1" x14ac:dyDescent="0.3"/>
    <row r="377" s="20" customFormat="1" x14ac:dyDescent="0.3"/>
    <row r="378" s="20" customFormat="1" x14ac:dyDescent="0.3"/>
    <row r="379" s="20" customFormat="1" x14ac:dyDescent="0.3"/>
    <row r="380" s="20" customFormat="1" x14ac:dyDescent="0.3"/>
    <row r="381" s="20" customFormat="1" x14ac:dyDescent="0.3"/>
    <row r="382" s="20" customFormat="1" x14ac:dyDescent="0.3"/>
    <row r="383" s="20" customFormat="1" x14ac:dyDescent="0.3"/>
    <row r="384" s="20" customFormat="1" x14ac:dyDescent="0.3"/>
    <row r="385" s="20" customFormat="1" x14ac:dyDescent="0.3"/>
    <row r="386" s="20" customFormat="1" x14ac:dyDescent="0.3"/>
    <row r="387" s="20" customFormat="1" x14ac:dyDescent="0.3"/>
    <row r="388" s="20" customFormat="1" x14ac:dyDescent="0.3"/>
    <row r="389" s="20" customFormat="1" x14ac:dyDescent="0.3"/>
    <row r="390" s="20" customFormat="1" x14ac:dyDescent="0.3"/>
    <row r="391" s="20" customFormat="1" x14ac:dyDescent="0.3"/>
    <row r="392" s="20" customFormat="1" x14ac:dyDescent="0.3"/>
    <row r="393" s="20" customFormat="1" x14ac:dyDescent="0.3"/>
    <row r="394" s="20" customFormat="1" x14ac:dyDescent="0.3"/>
    <row r="395" s="20" customFormat="1" x14ac:dyDescent="0.3"/>
    <row r="396" s="20" customFormat="1" x14ac:dyDescent="0.3"/>
    <row r="397" s="20" customFormat="1" x14ac:dyDescent="0.3"/>
    <row r="398" s="20" customFormat="1" x14ac:dyDescent="0.3"/>
    <row r="399" s="20" customFormat="1" x14ac:dyDescent="0.3"/>
    <row r="400" s="20" customFormat="1" x14ac:dyDescent="0.3"/>
    <row r="401" s="20" customFormat="1" x14ac:dyDescent="0.3"/>
    <row r="402" s="20" customFormat="1" x14ac:dyDescent="0.3"/>
    <row r="403" s="20" customFormat="1" x14ac:dyDescent="0.3"/>
    <row r="404" s="20" customFormat="1" x14ac:dyDescent="0.3"/>
    <row r="405" s="20" customFormat="1" x14ac:dyDescent="0.3"/>
    <row r="406" s="20" customFormat="1" x14ac:dyDescent="0.3"/>
    <row r="407" s="20" customFormat="1" x14ac:dyDescent="0.3"/>
    <row r="408" s="20" customFormat="1" x14ac:dyDescent="0.3"/>
    <row r="409" s="20" customFormat="1" x14ac:dyDescent="0.3"/>
    <row r="410" s="20" customFormat="1" x14ac:dyDescent="0.3"/>
    <row r="411" s="20" customFormat="1" x14ac:dyDescent="0.3"/>
    <row r="412" s="20" customFormat="1" x14ac:dyDescent="0.3"/>
    <row r="413" s="20" customFormat="1" x14ac:dyDescent="0.3"/>
    <row r="414" s="20" customFormat="1" x14ac:dyDescent="0.3"/>
    <row r="415" s="20" customFormat="1" x14ac:dyDescent="0.3"/>
    <row r="416" s="20" customFormat="1" x14ac:dyDescent="0.3"/>
    <row r="417" s="20" customFormat="1" x14ac:dyDescent="0.3"/>
    <row r="418" s="20" customFormat="1" x14ac:dyDescent="0.3"/>
    <row r="419" s="20" customFormat="1" x14ac:dyDescent="0.3"/>
    <row r="420" s="20" customFormat="1" x14ac:dyDescent="0.3"/>
    <row r="421" s="20" customFormat="1" x14ac:dyDescent="0.3"/>
    <row r="422" s="20" customFormat="1" x14ac:dyDescent="0.3"/>
    <row r="423" s="20" customFormat="1" x14ac:dyDescent="0.3"/>
    <row r="424" s="20" customFormat="1" x14ac:dyDescent="0.3"/>
    <row r="425" s="20" customFormat="1" x14ac:dyDescent="0.3"/>
    <row r="426" s="20" customFormat="1" x14ac:dyDescent="0.3"/>
    <row r="427" s="20" customFormat="1" x14ac:dyDescent="0.3"/>
    <row r="428" s="20" customFormat="1" x14ac:dyDescent="0.3"/>
    <row r="429" s="20" customFormat="1" x14ac:dyDescent="0.3"/>
    <row r="430" s="20" customFormat="1" x14ac:dyDescent="0.3"/>
    <row r="431" s="20" customFormat="1" x14ac:dyDescent="0.3"/>
    <row r="432" s="20" customFormat="1" x14ac:dyDescent="0.3"/>
    <row r="433" s="20" customFormat="1" x14ac:dyDescent="0.3"/>
    <row r="434" s="20" customFormat="1" x14ac:dyDescent="0.3"/>
    <row r="435" s="20" customFormat="1" x14ac:dyDescent="0.3"/>
    <row r="436" s="20" customFormat="1" x14ac:dyDescent="0.3"/>
    <row r="437" s="20" customFormat="1" x14ac:dyDescent="0.3"/>
    <row r="438" s="20" customFormat="1" x14ac:dyDescent="0.3"/>
    <row r="439" s="20" customFormat="1" x14ac:dyDescent="0.3"/>
    <row r="440" s="20" customFormat="1" x14ac:dyDescent="0.3"/>
    <row r="441" s="20" customFormat="1" x14ac:dyDescent="0.3"/>
    <row r="442" s="20" customFormat="1" x14ac:dyDescent="0.3"/>
    <row r="443" s="20" customFormat="1" x14ac:dyDescent="0.3"/>
    <row r="444" s="20" customFormat="1" x14ac:dyDescent="0.3"/>
    <row r="445" s="20" customFormat="1" x14ac:dyDescent="0.3"/>
    <row r="446" s="20" customFormat="1" x14ac:dyDescent="0.3"/>
    <row r="447" s="20" customFormat="1" x14ac:dyDescent="0.3"/>
    <row r="448" s="20" customFormat="1" x14ac:dyDescent="0.3"/>
    <row r="449" s="20" customFormat="1" x14ac:dyDescent="0.3"/>
    <row r="450" s="20" customFormat="1" x14ac:dyDescent="0.3"/>
    <row r="451" s="20" customFormat="1" x14ac:dyDescent="0.3"/>
    <row r="452" s="20" customFormat="1" x14ac:dyDescent="0.3"/>
    <row r="453" s="20" customFormat="1" x14ac:dyDescent="0.3"/>
    <row r="454" s="20" customFormat="1" x14ac:dyDescent="0.3"/>
    <row r="455" s="20" customFormat="1" x14ac:dyDescent="0.3"/>
    <row r="456" s="20" customFormat="1" x14ac:dyDescent="0.3"/>
    <row r="457" s="20" customFormat="1" x14ac:dyDescent="0.3"/>
    <row r="458" s="20" customFormat="1" x14ac:dyDescent="0.3"/>
    <row r="459" s="20" customFormat="1" x14ac:dyDescent="0.3"/>
    <row r="460" s="20" customFormat="1" x14ac:dyDescent="0.3"/>
    <row r="461" s="20" customFormat="1" x14ac:dyDescent="0.3"/>
    <row r="462" s="20" customFormat="1" x14ac:dyDescent="0.3"/>
    <row r="463" s="20" customFormat="1" x14ac:dyDescent="0.3"/>
    <row r="464" s="20" customFormat="1" x14ac:dyDescent="0.3"/>
    <row r="465" s="20" customFormat="1" x14ac:dyDescent="0.3"/>
    <row r="466" s="20" customFormat="1" x14ac:dyDescent="0.3"/>
    <row r="467" s="20" customFormat="1" x14ac:dyDescent="0.3"/>
    <row r="468" s="20" customFormat="1" x14ac:dyDescent="0.3"/>
    <row r="469" s="20" customFormat="1" x14ac:dyDescent="0.3"/>
    <row r="470" s="20" customFormat="1" x14ac:dyDescent="0.3"/>
    <row r="471" s="20" customFormat="1" x14ac:dyDescent="0.3"/>
    <row r="472" s="20" customFormat="1" x14ac:dyDescent="0.3"/>
    <row r="473" s="20" customFormat="1" x14ac:dyDescent="0.3"/>
    <row r="474" s="20" customFormat="1" x14ac:dyDescent="0.3"/>
    <row r="475" s="20" customFormat="1" x14ac:dyDescent="0.3"/>
    <row r="476" s="20" customFormat="1" x14ac:dyDescent="0.3"/>
    <row r="477" s="20" customFormat="1" x14ac:dyDescent="0.3"/>
    <row r="478" s="20" customFormat="1" x14ac:dyDescent="0.3"/>
    <row r="479" s="20" customFormat="1" x14ac:dyDescent="0.3"/>
    <row r="480" s="20" customFormat="1" x14ac:dyDescent="0.3"/>
    <row r="481" s="20" customFormat="1" x14ac:dyDescent="0.3"/>
    <row r="482" s="20" customFormat="1" x14ac:dyDescent="0.3"/>
    <row r="483" s="20" customFormat="1" x14ac:dyDescent="0.3"/>
    <row r="484" s="20" customFormat="1" x14ac:dyDescent="0.3"/>
    <row r="485" s="20" customFormat="1" x14ac:dyDescent="0.3"/>
    <row r="486" s="20" customFormat="1" x14ac:dyDescent="0.3"/>
    <row r="487" s="20" customFormat="1" x14ac:dyDescent="0.3"/>
    <row r="488" s="20" customFormat="1" x14ac:dyDescent="0.3"/>
    <row r="489" s="20" customFormat="1" x14ac:dyDescent="0.3"/>
    <row r="490" s="20" customFormat="1" x14ac:dyDescent="0.3"/>
    <row r="491" s="20" customFormat="1" x14ac:dyDescent="0.3"/>
    <row r="492" s="20" customFormat="1" x14ac:dyDescent="0.3"/>
    <row r="493" s="20" customFormat="1" x14ac:dyDescent="0.3"/>
    <row r="494" s="20" customFormat="1" x14ac:dyDescent="0.3"/>
    <row r="495" s="20" customFormat="1" x14ac:dyDescent="0.3"/>
    <row r="496" s="20" customFormat="1" x14ac:dyDescent="0.3"/>
    <row r="497" s="20" customFormat="1" x14ac:dyDescent="0.3"/>
    <row r="498" s="20" customFormat="1" x14ac:dyDescent="0.3"/>
    <row r="499" s="20" customFormat="1" x14ac:dyDescent="0.3"/>
    <row r="500" s="20" customFormat="1" x14ac:dyDescent="0.3"/>
    <row r="501" s="20" customFormat="1" x14ac:dyDescent="0.3"/>
    <row r="502" s="20" customFormat="1" x14ac:dyDescent="0.3"/>
    <row r="503" s="20" customFormat="1" x14ac:dyDescent="0.3"/>
    <row r="504" s="20" customFormat="1" x14ac:dyDescent="0.3"/>
    <row r="505" s="20" customFormat="1" x14ac:dyDescent="0.3"/>
    <row r="506" s="20" customFormat="1" x14ac:dyDescent="0.3"/>
    <row r="507" s="20" customFormat="1" x14ac:dyDescent="0.3"/>
    <row r="508" s="20" customFormat="1" x14ac:dyDescent="0.3"/>
    <row r="509" s="20" customFormat="1" x14ac:dyDescent="0.3"/>
    <row r="510" s="20" customFormat="1" x14ac:dyDescent="0.3"/>
    <row r="511" s="20" customFormat="1" x14ac:dyDescent="0.3"/>
    <row r="512" s="20" customFormat="1" x14ac:dyDescent="0.3"/>
    <row r="513" s="20" customFormat="1" x14ac:dyDescent="0.3"/>
    <row r="514" s="20" customFormat="1" x14ac:dyDescent="0.3"/>
    <row r="515" s="20" customFormat="1" x14ac:dyDescent="0.3"/>
    <row r="516" s="20" customFormat="1" x14ac:dyDescent="0.3"/>
    <row r="517" s="20" customFormat="1" x14ac:dyDescent="0.3"/>
    <row r="518" s="20" customFormat="1" x14ac:dyDescent="0.3"/>
    <row r="519" s="20" customFormat="1" x14ac:dyDescent="0.3"/>
    <row r="520" s="20" customFormat="1" x14ac:dyDescent="0.3"/>
    <row r="521" s="20" customFormat="1" x14ac:dyDescent="0.3"/>
    <row r="522" s="20" customFormat="1" x14ac:dyDescent="0.3"/>
    <row r="523" s="20" customFormat="1" x14ac:dyDescent="0.3"/>
    <row r="524" s="20" customFormat="1" x14ac:dyDescent="0.3"/>
    <row r="525" s="20" customFormat="1" x14ac:dyDescent="0.3"/>
    <row r="526" s="20" customFormat="1" x14ac:dyDescent="0.3"/>
    <row r="527" s="20" customFormat="1" x14ac:dyDescent="0.3"/>
    <row r="528" s="20" customFormat="1" x14ac:dyDescent="0.3"/>
    <row r="529" s="20" customFormat="1" x14ac:dyDescent="0.3"/>
    <row r="530" s="20" customFormat="1" x14ac:dyDescent="0.3"/>
    <row r="531" s="20" customFormat="1" x14ac:dyDescent="0.3"/>
    <row r="532" s="20" customFormat="1" x14ac:dyDescent="0.3"/>
    <row r="533" s="20" customFormat="1" x14ac:dyDescent="0.3"/>
    <row r="534" s="20" customFormat="1" x14ac:dyDescent="0.3"/>
    <row r="535" s="20" customFormat="1" x14ac:dyDescent="0.3"/>
    <row r="536" s="20" customFormat="1" x14ac:dyDescent="0.3"/>
    <row r="537" s="20" customFormat="1" x14ac:dyDescent="0.3"/>
    <row r="538" s="20" customFormat="1" x14ac:dyDescent="0.3"/>
    <row r="539" s="20" customFormat="1" x14ac:dyDescent="0.3"/>
    <row r="540" s="20" customFormat="1" x14ac:dyDescent="0.3"/>
    <row r="541" s="20" customFormat="1" x14ac:dyDescent="0.3"/>
    <row r="542" s="20" customFormat="1" x14ac:dyDescent="0.3"/>
    <row r="543" s="20" customFormat="1" x14ac:dyDescent="0.3"/>
    <row r="544" s="20" customFormat="1" x14ac:dyDescent="0.3"/>
    <row r="545" s="20" customFormat="1" x14ac:dyDescent="0.3"/>
    <row r="546" s="20" customFormat="1" x14ac:dyDescent="0.3"/>
    <row r="547" s="20" customFormat="1" x14ac:dyDescent="0.3"/>
    <row r="548" s="20" customFormat="1" x14ac:dyDescent="0.3"/>
    <row r="549" s="20" customFormat="1" x14ac:dyDescent="0.3"/>
    <row r="550" s="20" customFormat="1" x14ac:dyDescent="0.3"/>
    <row r="551" s="20" customFormat="1" x14ac:dyDescent="0.3"/>
    <row r="552" s="20" customFormat="1" x14ac:dyDescent="0.3"/>
    <row r="553" s="20" customFormat="1" x14ac:dyDescent="0.3"/>
    <row r="554" s="20" customFormat="1" x14ac:dyDescent="0.3"/>
    <row r="555" s="20" customFormat="1" x14ac:dyDescent="0.3"/>
    <row r="556" s="20" customFormat="1" x14ac:dyDescent="0.3"/>
    <row r="557" s="20" customFormat="1" x14ac:dyDescent="0.3"/>
    <row r="558" s="20" customFormat="1" x14ac:dyDescent="0.3"/>
    <row r="559" s="20" customFormat="1" x14ac:dyDescent="0.3"/>
    <row r="560" s="20" customFormat="1" x14ac:dyDescent="0.3"/>
    <row r="561" s="20" customFormat="1" x14ac:dyDescent="0.3"/>
    <row r="562" s="20" customFormat="1" x14ac:dyDescent="0.3"/>
    <row r="563" s="20" customFormat="1" x14ac:dyDescent="0.3"/>
    <row r="564" s="20" customFormat="1" x14ac:dyDescent="0.3"/>
    <row r="565" s="20" customFormat="1" x14ac:dyDescent="0.3"/>
    <row r="566" s="20" customFormat="1" x14ac:dyDescent="0.3"/>
    <row r="567" s="20" customFormat="1" x14ac:dyDescent="0.3"/>
    <row r="568" s="20" customFormat="1" x14ac:dyDescent="0.3"/>
    <row r="569" s="20" customFormat="1" x14ac:dyDescent="0.3"/>
    <row r="570" s="20" customFormat="1" x14ac:dyDescent="0.3"/>
    <row r="571" s="20" customFormat="1" x14ac:dyDescent="0.3"/>
    <row r="572" s="20" customFormat="1" x14ac:dyDescent="0.3"/>
    <row r="573" s="20" customFormat="1" x14ac:dyDescent="0.3"/>
    <row r="574" s="20" customFormat="1" x14ac:dyDescent="0.3"/>
    <row r="575" s="20" customFormat="1" x14ac:dyDescent="0.3"/>
    <row r="576" s="20" customFormat="1" x14ac:dyDescent="0.3"/>
    <row r="577" s="20" customFormat="1" x14ac:dyDescent="0.3"/>
    <row r="578" s="20" customFormat="1" x14ac:dyDescent="0.3"/>
    <row r="579" s="20" customFormat="1" x14ac:dyDescent="0.3"/>
    <row r="580" s="20" customFormat="1" x14ac:dyDescent="0.3"/>
    <row r="581" s="20" customFormat="1" x14ac:dyDescent="0.3"/>
    <row r="582" s="20" customFormat="1" x14ac:dyDescent="0.3"/>
    <row r="583" s="20" customFormat="1" x14ac:dyDescent="0.3"/>
    <row r="584" s="20" customFormat="1" x14ac:dyDescent="0.3"/>
    <row r="585" s="20" customFormat="1" x14ac:dyDescent="0.3"/>
    <row r="586" s="20" customFormat="1" x14ac:dyDescent="0.3"/>
    <row r="587" s="20" customFormat="1" x14ac:dyDescent="0.3"/>
    <row r="588" s="20" customFormat="1" x14ac:dyDescent="0.3"/>
    <row r="589" s="20" customFormat="1" x14ac:dyDescent="0.3"/>
    <row r="590" s="20" customFormat="1" x14ac:dyDescent="0.3"/>
    <row r="591" s="20" customFormat="1" x14ac:dyDescent="0.3"/>
    <row r="592" s="20" customFormat="1" x14ac:dyDescent="0.3"/>
    <row r="593" s="20" customFormat="1" x14ac:dyDescent="0.3"/>
    <row r="594" s="20" customFormat="1" x14ac:dyDescent="0.3"/>
    <row r="595" s="20" customFormat="1" x14ac:dyDescent="0.3"/>
    <row r="596" s="20" customFormat="1" x14ac:dyDescent="0.3"/>
    <row r="597" s="20" customFormat="1" x14ac:dyDescent="0.3"/>
    <row r="598" s="20" customFormat="1" x14ac:dyDescent="0.3"/>
    <row r="599" s="20" customFormat="1" x14ac:dyDescent="0.3"/>
    <row r="600" s="20" customFormat="1" x14ac:dyDescent="0.3"/>
    <row r="601" s="20" customFormat="1" x14ac:dyDescent="0.3"/>
    <row r="602" s="20" customFormat="1" x14ac:dyDescent="0.3"/>
    <row r="603" s="20" customFormat="1" x14ac:dyDescent="0.3"/>
    <row r="604" s="20" customFormat="1" x14ac:dyDescent="0.3"/>
    <row r="605" s="20" customFormat="1" x14ac:dyDescent="0.3"/>
    <row r="606" s="20" customFormat="1" x14ac:dyDescent="0.3"/>
    <row r="607" s="20" customFormat="1" x14ac:dyDescent="0.3"/>
    <row r="608" s="20" customFormat="1" x14ac:dyDescent="0.3"/>
    <row r="609" s="20" customFormat="1" x14ac:dyDescent="0.3"/>
    <row r="610" s="20" customFormat="1" x14ac:dyDescent="0.3"/>
    <row r="611" s="20" customFormat="1" x14ac:dyDescent="0.3"/>
    <row r="612" s="20" customFormat="1" x14ac:dyDescent="0.3"/>
    <row r="613" s="20" customFormat="1" x14ac:dyDescent="0.3"/>
    <row r="614" s="20" customFormat="1" x14ac:dyDescent="0.3"/>
    <row r="615" s="20" customFormat="1" x14ac:dyDescent="0.3"/>
    <row r="616" s="20" customFormat="1" x14ac:dyDescent="0.3"/>
    <row r="617" s="20" customFormat="1" x14ac:dyDescent="0.3"/>
    <row r="618" s="20" customFormat="1" x14ac:dyDescent="0.3"/>
    <row r="619" s="20" customFormat="1" x14ac:dyDescent="0.3"/>
    <row r="620" s="20" customFormat="1" x14ac:dyDescent="0.3"/>
    <row r="621" s="20" customFormat="1" x14ac:dyDescent="0.3"/>
    <row r="622" s="20" customFormat="1" x14ac:dyDescent="0.3"/>
    <row r="623" s="20" customFormat="1" x14ac:dyDescent="0.3"/>
    <row r="624" s="20" customFormat="1" x14ac:dyDescent="0.3"/>
    <row r="625" s="20" customFormat="1" x14ac:dyDescent="0.3"/>
    <row r="626" s="20" customFormat="1" x14ac:dyDescent="0.3"/>
    <row r="627" s="20" customFormat="1" x14ac:dyDescent="0.3"/>
    <row r="628" s="20" customFormat="1" x14ac:dyDescent="0.3"/>
    <row r="629" s="20" customFormat="1" x14ac:dyDescent="0.3"/>
    <row r="630" s="20" customFormat="1" x14ac:dyDescent="0.3"/>
    <row r="631" s="20" customFormat="1" x14ac:dyDescent="0.3"/>
    <row r="632" s="20" customFormat="1" x14ac:dyDescent="0.3"/>
    <row r="633" s="20" customFormat="1" x14ac:dyDescent="0.3"/>
    <row r="634" s="20" customFormat="1" x14ac:dyDescent="0.3"/>
    <row r="635" s="20" customFormat="1" x14ac:dyDescent="0.3"/>
    <row r="636" s="20" customFormat="1" x14ac:dyDescent="0.3"/>
    <row r="637" s="20" customFormat="1" x14ac:dyDescent="0.3"/>
    <row r="638" s="20" customFormat="1" x14ac:dyDescent="0.3"/>
    <row r="639" s="20" customFormat="1" x14ac:dyDescent="0.3"/>
    <row r="640" s="20" customFormat="1" x14ac:dyDescent="0.3"/>
    <row r="641" s="20" customFormat="1" x14ac:dyDescent="0.3"/>
    <row r="642" s="20" customFormat="1" x14ac:dyDescent="0.3"/>
    <row r="643" s="20" customFormat="1" x14ac:dyDescent="0.3"/>
    <row r="644" s="20" customFormat="1" x14ac:dyDescent="0.3"/>
    <row r="645" s="20" customFormat="1" x14ac:dyDescent="0.3"/>
    <row r="646" s="20" customFormat="1" x14ac:dyDescent="0.3"/>
    <row r="647" s="20" customFormat="1" x14ac:dyDescent="0.3"/>
    <row r="648" s="20" customFormat="1" x14ac:dyDescent="0.3"/>
    <row r="649" s="20" customFormat="1" x14ac:dyDescent="0.3"/>
    <row r="650" s="20" customFormat="1" x14ac:dyDescent="0.3"/>
    <row r="651" s="20" customFormat="1" x14ac:dyDescent="0.3"/>
    <row r="652" s="20" customFormat="1" x14ac:dyDescent="0.3"/>
    <row r="653" s="20" customFormat="1" x14ac:dyDescent="0.3"/>
    <row r="654" s="20" customFormat="1" x14ac:dyDescent="0.3"/>
    <row r="655" s="20" customFormat="1" x14ac:dyDescent="0.3"/>
    <row r="656" s="20" customFormat="1" x14ac:dyDescent="0.3"/>
    <row r="657" s="20" customFormat="1" x14ac:dyDescent="0.3"/>
    <row r="658" s="20" customFormat="1" x14ac:dyDescent="0.3"/>
    <row r="659" s="20" customFormat="1" x14ac:dyDescent="0.3"/>
    <row r="660" s="20" customFormat="1" x14ac:dyDescent="0.3"/>
    <row r="661" s="20" customFormat="1" x14ac:dyDescent="0.3"/>
    <row r="662" s="20" customFormat="1" x14ac:dyDescent="0.3"/>
    <row r="663" s="20" customFormat="1" x14ac:dyDescent="0.3"/>
    <row r="664" s="20" customFormat="1" x14ac:dyDescent="0.3"/>
    <row r="665" s="20" customFormat="1" x14ac:dyDescent="0.3"/>
    <row r="666" s="20" customFormat="1" x14ac:dyDescent="0.3"/>
    <row r="667" s="20" customFormat="1" x14ac:dyDescent="0.3"/>
    <row r="668" s="20" customFormat="1" x14ac:dyDescent="0.3"/>
    <row r="669" s="20" customFormat="1" x14ac:dyDescent="0.3"/>
    <row r="670" s="20" customFormat="1" x14ac:dyDescent="0.3"/>
    <row r="671" s="20" customFormat="1" x14ac:dyDescent="0.3"/>
    <row r="672" s="20" customFormat="1" x14ac:dyDescent="0.3"/>
    <row r="673" s="20" customFormat="1" x14ac:dyDescent="0.3"/>
    <row r="674" s="20" customFormat="1" x14ac:dyDescent="0.3"/>
    <row r="675" s="20" customFormat="1" x14ac:dyDescent="0.3"/>
    <row r="676" s="20" customFormat="1" x14ac:dyDescent="0.3"/>
    <row r="677" s="20" customFormat="1" x14ac:dyDescent="0.3"/>
    <row r="678" s="20" customFormat="1" x14ac:dyDescent="0.3"/>
    <row r="679" s="20" customFormat="1" x14ac:dyDescent="0.3"/>
    <row r="680" s="20" customFormat="1" x14ac:dyDescent="0.3"/>
    <row r="681" s="20" customFormat="1" x14ac:dyDescent="0.3"/>
    <row r="682" s="20" customFormat="1" x14ac:dyDescent="0.3"/>
    <row r="683" s="20" customFormat="1" x14ac:dyDescent="0.3"/>
    <row r="684" s="20" customFormat="1" x14ac:dyDescent="0.3"/>
    <row r="685" s="20" customFormat="1" x14ac:dyDescent="0.3"/>
    <row r="686" s="20" customFormat="1" x14ac:dyDescent="0.3"/>
    <row r="687" s="20" customFormat="1" x14ac:dyDescent="0.3"/>
    <row r="688" s="20" customFormat="1" x14ac:dyDescent="0.3"/>
    <row r="689" s="20" customFormat="1" x14ac:dyDescent="0.3"/>
    <row r="690" s="20" customFormat="1" x14ac:dyDescent="0.3"/>
    <row r="691" s="20" customFormat="1" x14ac:dyDescent="0.3"/>
    <row r="692" s="20" customFormat="1" x14ac:dyDescent="0.3"/>
    <row r="693" s="20" customFormat="1" x14ac:dyDescent="0.3"/>
    <row r="694" s="20" customFormat="1" x14ac:dyDescent="0.3"/>
    <row r="695" s="20" customFormat="1" x14ac:dyDescent="0.3"/>
    <row r="696" s="20" customFormat="1" x14ac:dyDescent="0.3"/>
    <row r="697" s="20" customFormat="1" x14ac:dyDescent="0.3"/>
    <row r="698" s="20" customFormat="1" x14ac:dyDescent="0.3"/>
    <row r="699" s="20" customFormat="1" x14ac:dyDescent="0.3"/>
    <row r="700" s="20" customFormat="1" x14ac:dyDescent="0.3"/>
    <row r="701" s="20" customFormat="1" x14ac:dyDescent="0.3"/>
    <row r="702" s="20" customFormat="1" x14ac:dyDescent="0.3"/>
    <row r="703" s="20" customFormat="1" x14ac:dyDescent="0.3"/>
    <row r="704" s="20" customFormat="1" x14ac:dyDescent="0.3"/>
    <row r="705" s="20" customFormat="1" x14ac:dyDescent="0.3"/>
    <row r="706" s="20" customFormat="1" x14ac:dyDescent="0.3"/>
    <row r="707" s="20" customFormat="1" x14ac:dyDescent="0.3"/>
    <row r="708" s="20" customFormat="1" x14ac:dyDescent="0.3"/>
    <row r="709" s="20" customFormat="1" x14ac:dyDescent="0.3"/>
    <row r="710" s="20" customFormat="1" x14ac:dyDescent="0.3"/>
    <row r="711" s="20" customFormat="1" x14ac:dyDescent="0.3"/>
    <row r="712" s="20" customFormat="1" x14ac:dyDescent="0.3"/>
    <row r="713" s="20" customFormat="1" x14ac:dyDescent="0.3"/>
    <row r="714" s="20" customFormat="1" x14ac:dyDescent="0.3"/>
    <row r="715" s="20" customFormat="1" x14ac:dyDescent="0.3"/>
    <row r="716" s="20" customFormat="1" x14ac:dyDescent="0.3"/>
    <row r="717" s="20" customFormat="1" x14ac:dyDescent="0.3"/>
    <row r="718" s="20" customFormat="1" x14ac:dyDescent="0.3"/>
    <row r="719" s="20" customFormat="1" x14ac:dyDescent="0.3"/>
    <row r="720" s="20" customFormat="1" x14ac:dyDescent="0.3"/>
    <row r="721" s="20" customFormat="1" x14ac:dyDescent="0.3"/>
    <row r="722" s="20" customFormat="1" x14ac:dyDescent="0.3"/>
    <row r="723" s="20" customFormat="1" x14ac:dyDescent="0.3"/>
    <row r="724" s="20" customFormat="1" x14ac:dyDescent="0.3"/>
    <row r="725" s="20" customFormat="1" x14ac:dyDescent="0.3"/>
    <row r="726" s="20" customFormat="1" x14ac:dyDescent="0.3"/>
    <row r="727" s="20" customFormat="1" x14ac:dyDescent="0.3"/>
    <row r="728" s="20" customFormat="1" x14ac:dyDescent="0.3"/>
    <row r="729" s="20" customFormat="1" x14ac:dyDescent="0.3"/>
    <row r="730" s="20" customFormat="1" x14ac:dyDescent="0.3"/>
    <row r="731" s="20" customFormat="1" x14ac:dyDescent="0.3"/>
    <row r="732" s="20" customFormat="1" x14ac:dyDescent="0.3"/>
    <row r="733" s="20" customFormat="1" x14ac:dyDescent="0.3"/>
    <row r="734" s="20" customFormat="1" x14ac:dyDescent="0.3"/>
    <row r="735" s="20" customFormat="1" x14ac:dyDescent="0.3"/>
    <row r="736" s="20" customFormat="1" x14ac:dyDescent="0.3"/>
    <row r="737" s="20" customFormat="1" x14ac:dyDescent="0.3"/>
    <row r="738" s="20" customFormat="1" x14ac:dyDescent="0.3"/>
    <row r="739" s="20" customFormat="1" x14ac:dyDescent="0.3"/>
    <row r="740" s="20" customFormat="1" x14ac:dyDescent="0.3"/>
    <row r="741" s="20" customFormat="1" x14ac:dyDescent="0.3"/>
    <row r="742" s="20" customFormat="1" x14ac:dyDescent="0.3"/>
    <row r="743" s="20" customFormat="1" x14ac:dyDescent="0.3"/>
    <row r="744" s="20" customFormat="1" x14ac:dyDescent="0.3"/>
    <row r="745" s="20" customFormat="1" x14ac:dyDescent="0.3"/>
    <row r="746" s="20" customFormat="1" x14ac:dyDescent="0.3"/>
    <row r="747" s="20" customFormat="1" x14ac:dyDescent="0.3"/>
    <row r="748" s="20" customFormat="1" x14ac:dyDescent="0.3"/>
    <row r="749" s="20" customFormat="1" x14ac:dyDescent="0.3"/>
    <row r="750" s="20" customFormat="1" x14ac:dyDescent="0.3"/>
    <row r="751" s="20" customFormat="1" x14ac:dyDescent="0.3"/>
    <row r="752" s="20" customFormat="1" x14ac:dyDescent="0.3"/>
    <row r="753" s="20" customFormat="1" x14ac:dyDescent="0.3"/>
    <row r="754" s="20" customFormat="1" x14ac:dyDescent="0.3"/>
    <row r="755" s="20" customFormat="1" x14ac:dyDescent="0.3"/>
    <row r="756" s="20" customFormat="1" x14ac:dyDescent="0.3"/>
    <row r="757" s="20" customFormat="1" x14ac:dyDescent="0.3"/>
    <row r="758" s="20" customFormat="1" x14ac:dyDescent="0.3"/>
    <row r="759" s="20" customFormat="1" x14ac:dyDescent="0.3"/>
    <row r="760" s="20" customFormat="1" x14ac:dyDescent="0.3"/>
    <row r="761" s="20" customFormat="1" x14ac:dyDescent="0.3"/>
    <row r="762" s="20" customFormat="1" x14ac:dyDescent="0.3"/>
    <row r="763" s="20" customFormat="1" x14ac:dyDescent="0.3"/>
    <row r="764" s="20" customFormat="1" x14ac:dyDescent="0.3"/>
    <row r="765" s="20" customFormat="1" x14ac:dyDescent="0.3"/>
    <row r="766" s="20" customFormat="1" x14ac:dyDescent="0.3"/>
    <row r="767" s="20" customFormat="1" x14ac:dyDescent="0.3"/>
    <row r="768" s="20" customFormat="1" x14ac:dyDescent="0.3"/>
    <row r="769" s="20" customFormat="1" x14ac:dyDescent="0.3"/>
    <row r="770" s="20" customFormat="1" x14ac:dyDescent="0.3"/>
    <row r="771" s="20" customFormat="1" x14ac:dyDescent="0.3"/>
    <row r="772" s="20" customFormat="1" x14ac:dyDescent="0.3"/>
    <row r="773" s="20" customFormat="1" x14ac:dyDescent="0.3"/>
    <row r="774" s="20" customFormat="1" x14ac:dyDescent="0.3"/>
    <row r="775" s="20" customFormat="1" x14ac:dyDescent="0.3"/>
    <row r="776" s="20" customFormat="1" x14ac:dyDescent="0.3"/>
    <row r="777" s="20" customFormat="1" x14ac:dyDescent="0.3"/>
    <row r="778" s="20" customFormat="1" x14ac:dyDescent="0.3"/>
    <row r="779" s="20" customFormat="1" x14ac:dyDescent="0.3"/>
    <row r="780" s="20" customFormat="1" x14ac:dyDescent="0.3"/>
    <row r="781" s="20" customFormat="1" x14ac:dyDescent="0.3"/>
    <row r="782" s="20" customFormat="1" x14ac:dyDescent="0.3"/>
    <row r="783" s="20" customFormat="1" x14ac:dyDescent="0.3"/>
    <row r="784" s="20" customFormat="1" x14ac:dyDescent="0.3"/>
    <row r="785" s="20" customFormat="1" x14ac:dyDescent="0.3"/>
    <row r="786" s="20" customFormat="1" x14ac:dyDescent="0.3"/>
    <row r="787" s="20" customFormat="1" x14ac:dyDescent="0.3"/>
    <row r="788" s="20" customFormat="1" x14ac:dyDescent="0.3"/>
    <row r="789" s="20" customFormat="1" x14ac:dyDescent="0.3"/>
    <row r="790" s="20" customFormat="1" x14ac:dyDescent="0.3"/>
    <row r="791" s="20" customFormat="1" x14ac:dyDescent="0.3"/>
    <row r="792" s="20" customFormat="1" x14ac:dyDescent="0.3"/>
    <row r="793" s="20" customFormat="1" x14ac:dyDescent="0.3"/>
    <row r="794" s="20" customFormat="1" x14ac:dyDescent="0.3"/>
    <row r="795" s="20" customFormat="1" x14ac:dyDescent="0.3"/>
    <row r="796" s="20" customFormat="1" x14ac:dyDescent="0.3"/>
    <row r="797" s="20" customFormat="1" x14ac:dyDescent="0.3"/>
    <row r="798" s="20" customFormat="1" x14ac:dyDescent="0.3"/>
    <row r="799" s="20" customFormat="1" x14ac:dyDescent="0.3"/>
    <row r="800" s="20" customFormat="1" x14ac:dyDescent="0.3"/>
    <row r="801" s="20" customFormat="1" x14ac:dyDescent="0.3"/>
    <row r="802" s="20" customFormat="1" x14ac:dyDescent="0.3"/>
    <row r="803" s="20" customFormat="1" x14ac:dyDescent="0.3"/>
    <row r="804" s="20" customFormat="1" x14ac:dyDescent="0.3"/>
    <row r="805" s="20" customFormat="1" x14ac:dyDescent="0.3"/>
    <row r="806" s="20" customFormat="1" x14ac:dyDescent="0.3"/>
    <row r="807" s="20" customFormat="1" x14ac:dyDescent="0.3"/>
    <row r="808" s="20" customFormat="1" x14ac:dyDescent="0.3"/>
    <row r="809" s="20" customFormat="1" x14ac:dyDescent="0.3"/>
    <row r="810" s="20" customFormat="1" x14ac:dyDescent="0.3"/>
    <row r="811" s="20" customFormat="1" x14ac:dyDescent="0.3"/>
    <row r="812" s="20" customFormat="1" x14ac:dyDescent="0.3"/>
    <row r="813" s="20" customFormat="1" x14ac:dyDescent="0.3"/>
    <row r="814" s="20" customFormat="1" x14ac:dyDescent="0.3"/>
    <row r="815" s="20" customFormat="1" x14ac:dyDescent="0.3"/>
    <row r="816" s="20" customFormat="1" x14ac:dyDescent="0.3"/>
    <row r="817" s="20" customFormat="1" x14ac:dyDescent="0.3"/>
    <row r="818" s="20" customFormat="1" x14ac:dyDescent="0.3"/>
    <row r="819" s="20" customFormat="1" x14ac:dyDescent="0.3"/>
    <row r="820" s="20" customFormat="1" x14ac:dyDescent="0.3"/>
    <row r="821" s="20" customFormat="1" x14ac:dyDescent="0.3"/>
    <row r="822" s="20" customFormat="1" x14ac:dyDescent="0.3"/>
    <row r="823" s="20" customFormat="1" x14ac:dyDescent="0.3"/>
    <row r="824" s="20" customFormat="1" x14ac:dyDescent="0.3"/>
    <row r="825" s="20" customFormat="1" x14ac:dyDescent="0.3"/>
    <row r="826" s="20" customFormat="1" x14ac:dyDescent="0.3"/>
    <row r="827" s="20" customFormat="1" x14ac:dyDescent="0.3"/>
    <row r="828" s="20" customFormat="1" x14ac:dyDescent="0.3"/>
    <row r="829" s="20" customFormat="1" x14ac:dyDescent="0.3"/>
    <row r="830" s="20" customFormat="1" x14ac:dyDescent="0.3"/>
    <row r="831" s="20" customFormat="1" x14ac:dyDescent="0.3"/>
    <row r="832" s="20" customFormat="1" x14ac:dyDescent="0.3"/>
    <row r="833" s="20" customFormat="1" x14ac:dyDescent="0.3"/>
    <row r="834" s="20" customFormat="1" x14ac:dyDescent="0.3"/>
    <row r="835" s="20" customFormat="1" x14ac:dyDescent="0.3"/>
    <row r="836" s="20" customFormat="1" x14ac:dyDescent="0.3"/>
    <row r="837" s="20" customFormat="1" x14ac:dyDescent="0.3"/>
    <row r="838" s="20" customFormat="1" x14ac:dyDescent="0.3"/>
    <row r="839" s="20" customFormat="1" x14ac:dyDescent="0.3"/>
    <row r="840" s="20" customFormat="1" x14ac:dyDescent="0.3"/>
    <row r="841" s="20" customFormat="1" x14ac:dyDescent="0.3"/>
    <row r="842" s="20" customFormat="1" x14ac:dyDescent="0.3"/>
    <row r="843" s="20" customFormat="1" x14ac:dyDescent="0.3"/>
    <row r="844" s="20" customFormat="1" x14ac:dyDescent="0.3"/>
    <row r="845" s="20" customFormat="1" x14ac:dyDescent="0.3"/>
    <row r="846" s="20" customFormat="1" x14ac:dyDescent="0.3"/>
    <row r="847" s="20" customFormat="1" x14ac:dyDescent="0.3"/>
    <row r="848" s="20" customFormat="1" x14ac:dyDescent="0.3"/>
    <row r="849" s="20" customFormat="1" x14ac:dyDescent="0.3"/>
    <row r="850" s="20" customFormat="1" x14ac:dyDescent="0.3"/>
    <row r="851" s="20" customFormat="1" x14ac:dyDescent="0.3"/>
    <row r="852" s="20" customFormat="1" x14ac:dyDescent="0.3"/>
    <row r="853" s="20" customFormat="1" x14ac:dyDescent="0.3"/>
    <row r="854" s="20" customFormat="1" x14ac:dyDescent="0.3"/>
    <row r="855" s="20" customFormat="1" x14ac:dyDescent="0.3"/>
    <row r="856" s="20" customFormat="1" x14ac:dyDescent="0.3"/>
    <row r="857" s="20" customFormat="1" x14ac:dyDescent="0.3"/>
    <row r="858" s="20" customFormat="1" x14ac:dyDescent="0.3"/>
    <row r="859" s="20" customFormat="1" x14ac:dyDescent="0.3"/>
    <row r="860" s="20" customFormat="1" x14ac:dyDescent="0.3"/>
    <row r="861" s="20" customFormat="1" x14ac:dyDescent="0.3"/>
    <row r="862" s="20" customFormat="1" x14ac:dyDescent="0.3"/>
    <row r="863" s="20" customFormat="1" x14ac:dyDescent="0.3"/>
    <row r="864" s="20" customFormat="1" x14ac:dyDescent="0.3"/>
    <row r="865" s="20" customFormat="1" x14ac:dyDescent="0.3"/>
    <row r="866" s="20" customFormat="1" x14ac:dyDescent="0.3"/>
    <row r="867" s="20" customFormat="1" x14ac:dyDescent="0.3"/>
    <row r="868" s="20" customFormat="1" x14ac:dyDescent="0.3"/>
    <row r="869" s="20" customFormat="1" x14ac:dyDescent="0.3"/>
    <row r="870" s="20" customFormat="1" x14ac:dyDescent="0.3"/>
    <row r="871" s="20" customFormat="1" x14ac:dyDescent="0.3"/>
    <row r="872" s="20" customFormat="1" x14ac:dyDescent="0.3"/>
    <row r="873" s="20" customFormat="1" x14ac:dyDescent="0.3"/>
    <row r="874" s="20" customFormat="1" x14ac:dyDescent="0.3"/>
    <row r="875" s="20" customFormat="1" x14ac:dyDescent="0.3"/>
    <row r="876" s="20" customFormat="1" x14ac:dyDescent="0.3"/>
    <row r="877" s="20" customFormat="1" x14ac:dyDescent="0.3"/>
    <row r="878" s="20" customFormat="1" x14ac:dyDescent="0.3"/>
    <row r="879" s="20" customFormat="1" x14ac:dyDescent="0.3"/>
    <row r="880" s="20" customFormat="1" x14ac:dyDescent="0.3"/>
    <row r="881" s="20" customFormat="1" x14ac:dyDescent="0.3"/>
    <row r="882" s="20" customFormat="1" x14ac:dyDescent="0.3"/>
    <row r="883" s="20" customFormat="1" x14ac:dyDescent="0.3"/>
    <row r="884" s="20" customFormat="1" x14ac:dyDescent="0.3"/>
    <row r="885" s="20" customFormat="1" x14ac:dyDescent="0.3"/>
    <row r="886" s="20" customFormat="1" x14ac:dyDescent="0.3"/>
    <row r="887" s="20" customFormat="1" x14ac:dyDescent="0.3"/>
    <row r="888" s="20" customFormat="1" x14ac:dyDescent="0.3"/>
    <row r="889" s="20" customFormat="1" x14ac:dyDescent="0.3"/>
    <row r="890" s="20" customFormat="1" x14ac:dyDescent="0.3"/>
    <row r="891" s="20" customFormat="1" x14ac:dyDescent="0.3"/>
    <row r="892" s="20" customFormat="1" x14ac:dyDescent="0.3"/>
    <row r="893" s="20" customFormat="1" x14ac:dyDescent="0.3"/>
    <row r="894" s="20" customFormat="1" x14ac:dyDescent="0.3"/>
    <row r="895" s="20" customFormat="1" x14ac:dyDescent="0.3"/>
    <row r="896" s="20" customFormat="1" x14ac:dyDescent="0.3"/>
    <row r="897" s="20" customFormat="1" x14ac:dyDescent="0.3"/>
    <row r="898" s="20" customFormat="1" x14ac:dyDescent="0.3"/>
    <row r="899" s="20" customFormat="1" x14ac:dyDescent="0.3"/>
    <row r="900" s="20" customFormat="1" x14ac:dyDescent="0.3"/>
    <row r="901" s="20" customFormat="1" x14ac:dyDescent="0.3"/>
    <row r="902" s="20" customFormat="1" x14ac:dyDescent="0.3"/>
    <row r="903" s="20" customFormat="1" x14ac:dyDescent="0.3"/>
    <row r="904" s="20" customFormat="1" x14ac:dyDescent="0.3"/>
    <row r="905" s="20" customFormat="1" x14ac:dyDescent="0.3"/>
    <row r="906" s="20" customFormat="1" x14ac:dyDescent="0.3"/>
    <row r="907" s="20" customFormat="1" x14ac:dyDescent="0.3"/>
    <row r="908" s="20" customFormat="1" x14ac:dyDescent="0.3"/>
    <row r="909" s="20" customFormat="1" x14ac:dyDescent="0.3"/>
    <row r="910" s="20" customFormat="1" x14ac:dyDescent="0.3"/>
    <row r="911" s="20" customFormat="1" x14ac:dyDescent="0.3"/>
    <row r="912" s="20" customFormat="1" x14ac:dyDescent="0.3"/>
    <row r="913" s="20" customFormat="1" x14ac:dyDescent="0.3"/>
    <row r="914" s="20" customFormat="1" x14ac:dyDescent="0.3"/>
    <row r="915" s="20" customFormat="1" x14ac:dyDescent="0.3"/>
    <row r="916" s="20" customFormat="1" x14ac:dyDescent="0.3"/>
    <row r="917" s="20" customFormat="1" x14ac:dyDescent="0.3"/>
    <row r="918" s="20" customFormat="1" x14ac:dyDescent="0.3"/>
    <row r="919" s="20" customFormat="1" x14ac:dyDescent="0.3"/>
    <row r="920" s="20" customFormat="1" x14ac:dyDescent="0.3"/>
    <row r="921" s="20" customFormat="1" x14ac:dyDescent="0.3"/>
    <row r="922" s="20" customFormat="1" x14ac:dyDescent="0.3"/>
    <row r="923" s="20" customFormat="1" x14ac:dyDescent="0.3"/>
    <row r="924" s="20" customFormat="1" x14ac:dyDescent="0.3"/>
    <row r="925" s="20" customFormat="1" x14ac:dyDescent="0.3"/>
    <row r="926" s="20" customFormat="1" x14ac:dyDescent="0.3"/>
    <row r="927" s="20" customFormat="1" x14ac:dyDescent="0.3"/>
    <row r="928" s="20" customFormat="1" x14ac:dyDescent="0.3"/>
    <row r="929" s="20" customFormat="1" x14ac:dyDescent="0.3"/>
    <row r="930" s="20" customFormat="1" x14ac:dyDescent="0.3"/>
    <row r="931" s="20" customFormat="1" x14ac:dyDescent="0.3"/>
    <row r="932" s="20" customFormat="1" x14ac:dyDescent="0.3"/>
    <row r="933" s="20" customFormat="1" x14ac:dyDescent="0.3"/>
    <row r="934" s="20" customFormat="1" x14ac:dyDescent="0.3"/>
    <row r="935" s="20" customFormat="1" x14ac:dyDescent="0.3"/>
    <row r="936" s="20" customFormat="1" x14ac:dyDescent="0.3"/>
    <row r="937" s="20" customFormat="1" x14ac:dyDescent="0.3"/>
    <row r="938" s="20" customFormat="1" x14ac:dyDescent="0.3"/>
    <row r="939" s="20" customFormat="1" x14ac:dyDescent="0.3"/>
    <row r="940" s="20" customFormat="1" x14ac:dyDescent="0.3"/>
    <row r="941" s="20" customFormat="1" x14ac:dyDescent="0.3"/>
    <row r="942" s="20" customFormat="1" x14ac:dyDescent="0.3"/>
    <row r="943" s="20" customFormat="1" x14ac:dyDescent="0.3"/>
    <row r="944" s="20" customFormat="1" x14ac:dyDescent="0.3"/>
    <row r="945" s="20" customFormat="1" x14ac:dyDescent="0.3"/>
    <row r="946" s="20" customFormat="1" x14ac:dyDescent="0.3"/>
    <row r="947" s="20" customFormat="1" x14ac:dyDescent="0.3"/>
    <row r="948" s="20" customFormat="1" x14ac:dyDescent="0.3"/>
    <row r="949" s="20" customFormat="1" x14ac:dyDescent="0.3"/>
    <row r="950" s="20" customFormat="1" x14ac:dyDescent="0.3"/>
    <row r="951" s="20" customFormat="1" x14ac:dyDescent="0.3"/>
    <row r="952" s="20" customFormat="1" x14ac:dyDescent="0.3"/>
    <row r="953" s="20" customFormat="1" x14ac:dyDescent="0.3"/>
    <row r="954" s="20" customFormat="1" x14ac:dyDescent="0.3"/>
    <row r="955" s="20" customFormat="1" x14ac:dyDescent="0.3"/>
    <row r="956" s="20" customFormat="1" x14ac:dyDescent="0.3"/>
    <row r="957" s="20" customFormat="1" x14ac:dyDescent="0.3"/>
    <row r="958" s="20" customFormat="1" x14ac:dyDescent="0.3"/>
    <row r="959" s="20" customFormat="1" x14ac:dyDescent="0.3"/>
    <row r="960" s="20" customFormat="1" x14ac:dyDescent="0.3"/>
    <row r="961" s="20" customFormat="1" x14ac:dyDescent="0.3"/>
    <row r="962" s="20" customFormat="1" x14ac:dyDescent="0.3"/>
    <row r="963" s="20" customFormat="1" x14ac:dyDescent="0.3"/>
    <row r="964" s="20" customFormat="1" x14ac:dyDescent="0.3"/>
    <row r="965" s="20" customFormat="1" x14ac:dyDescent="0.3"/>
    <row r="966" s="20" customFormat="1" x14ac:dyDescent="0.3"/>
    <row r="967" s="20" customFormat="1" x14ac:dyDescent="0.3"/>
    <row r="968" s="20" customFormat="1" x14ac:dyDescent="0.3"/>
    <row r="969" s="20" customFormat="1" x14ac:dyDescent="0.3"/>
    <row r="970" s="20" customFormat="1" x14ac:dyDescent="0.3"/>
    <row r="971" s="20" customFormat="1" x14ac:dyDescent="0.3"/>
    <row r="972" s="20" customFormat="1" x14ac:dyDescent="0.3"/>
    <row r="973" s="20" customFormat="1" x14ac:dyDescent="0.3"/>
    <row r="974" s="20" customFormat="1" x14ac:dyDescent="0.3"/>
    <row r="975" s="20" customFormat="1" x14ac:dyDescent="0.3"/>
    <row r="976" s="20" customFormat="1" x14ac:dyDescent="0.3"/>
    <row r="977" s="20" customFormat="1" x14ac:dyDescent="0.3"/>
    <row r="978" s="20" customFormat="1" x14ac:dyDescent="0.3"/>
    <row r="979" s="20" customFormat="1" x14ac:dyDescent="0.3"/>
    <row r="980" s="20" customFormat="1" x14ac:dyDescent="0.3"/>
    <row r="981" s="20" customFormat="1" x14ac:dyDescent="0.3"/>
    <row r="982" s="20" customFormat="1" x14ac:dyDescent="0.3"/>
    <row r="983" s="20" customFormat="1" x14ac:dyDescent="0.3"/>
    <row r="984" s="20" customFormat="1" x14ac:dyDescent="0.3"/>
    <row r="985" s="20" customFormat="1" x14ac:dyDescent="0.3"/>
    <row r="986" s="20" customFormat="1" x14ac:dyDescent="0.3"/>
    <row r="987" s="20" customFormat="1" x14ac:dyDescent="0.3"/>
    <row r="988" s="20" customFormat="1" x14ac:dyDescent="0.3"/>
    <row r="989" s="20" customFormat="1" x14ac:dyDescent="0.3"/>
    <row r="990" s="20" customFormat="1" x14ac:dyDescent="0.3"/>
    <row r="991" s="20" customFormat="1" x14ac:dyDescent="0.3"/>
    <row r="992" s="20" customFormat="1" x14ac:dyDescent="0.3"/>
    <row r="993" s="20" customFormat="1" x14ac:dyDescent="0.3"/>
    <row r="994" s="20" customFormat="1" x14ac:dyDescent="0.3"/>
    <row r="995" s="20" customFormat="1" x14ac:dyDescent="0.3"/>
    <row r="996" s="20" customFormat="1" x14ac:dyDescent="0.3"/>
    <row r="997" s="20" customFormat="1" x14ac:dyDescent="0.3"/>
    <row r="998" s="20" customFormat="1" x14ac:dyDescent="0.3"/>
    <row r="999" s="20" customFormat="1" x14ac:dyDescent="0.3"/>
    <row r="1000" s="20" customFormat="1" x14ac:dyDescent="0.3"/>
    <row r="1001" s="20" customFormat="1" x14ac:dyDescent="0.3"/>
    <row r="1002" s="20" customFormat="1" x14ac:dyDescent="0.3"/>
    <row r="1003" s="20" customFormat="1" x14ac:dyDescent="0.3"/>
    <row r="1004" s="20" customFormat="1" x14ac:dyDescent="0.3"/>
    <row r="1005" s="20" customFormat="1" x14ac:dyDescent="0.3"/>
    <row r="1006" s="20" customFormat="1" x14ac:dyDescent="0.3"/>
    <row r="1007" s="20" customFormat="1" x14ac:dyDescent="0.3"/>
    <row r="1008" s="20" customFormat="1" x14ac:dyDescent="0.3"/>
    <row r="1009" s="20" customFormat="1" x14ac:dyDescent="0.3"/>
    <row r="1010" s="20" customFormat="1" x14ac:dyDescent="0.3"/>
    <row r="1011" s="20" customFormat="1" x14ac:dyDescent="0.3"/>
    <row r="1012" s="20" customFormat="1" x14ac:dyDescent="0.3"/>
    <row r="1013" s="20" customFormat="1" x14ac:dyDescent="0.3"/>
    <row r="1014" s="20" customFormat="1" x14ac:dyDescent="0.3"/>
    <row r="1015" s="20" customFormat="1" x14ac:dyDescent="0.3"/>
    <row r="1016" s="20" customFormat="1" x14ac:dyDescent="0.3"/>
    <row r="1017" s="20" customFormat="1" x14ac:dyDescent="0.3"/>
    <row r="1018" s="20" customFormat="1" x14ac:dyDescent="0.3"/>
    <row r="1019" s="20" customFormat="1" x14ac:dyDescent="0.3"/>
    <row r="1020" s="20" customFormat="1" x14ac:dyDescent="0.3"/>
    <row r="1021" s="20" customFormat="1" x14ac:dyDescent="0.3"/>
    <row r="1022" s="20" customFormat="1" x14ac:dyDescent="0.3"/>
    <row r="1023" s="20" customFormat="1" x14ac:dyDescent="0.3"/>
    <row r="1024" s="20" customFormat="1" x14ac:dyDescent="0.3"/>
    <row r="1025" s="20" customFormat="1" x14ac:dyDescent="0.3"/>
    <row r="1026" s="20" customFormat="1" x14ac:dyDescent="0.3"/>
    <row r="1027" s="20" customFormat="1" x14ac:dyDescent="0.3"/>
    <row r="1028" s="20" customFormat="1" x14ac:dyDescent="0.3"/>
    <row r="1029" s="20" customFormat="1" x14ac:dyDescent="0.3"/>
    <row r="1030" s="20" customFormat="1" x14ac:dyDescent="0.3"/>
    <row r="1031" s="20" customFormat="1" x14ac:dyDescent="0.3"/>
    <row r="1032" s="20" customFormat="1" x14ac:dyDescent="0.3"/>
    <row r="1033" s="20" customFormat="1" x14ac:dyDescent="0.3"/>
    <row r="1034" s="20" customFormat="1" x14ac:dyDescent="0.3"/>
    <row r="1035" s="20" customFormat="1" x14ac:dyDescent="0.3"/>
    <row r="1036" s="20" customFormat="1" x14ac:dyDescent="0.3"/>
    <row r="1037" s="20" customFormat="1" x14ac:dyDescent="0.3"/>
    <row r="1038" s="20" customFormat="1" x14ac:dyDescent="0.3"/>
    <row r="1039" s="20" customFormat="1" x14ac:dyDescent="0.3"/>
    <row r="1040" s="20" customFormat="1" x14ac:dyDescent="0.3"/>
    <row r="1041" s="20" customFormat="1" x14ac:dyDescent="0.3"/>
    <row r="1042" s="20" customFormat="1" x14ac:dyDescent="0.3"/>
    <row r="1043" s="20" customFormat="1" x14ac:dyDescent="0.3"/>
    <row r="1044" s="20" customFormat="1" x14ac:dyDescent="0.3"/>
    <row r="1045" s="20" customFormat="1" x14ac:dyDescent="0.3"/>
    <row r="1046" s="20" customFormat="1" x14ac:dyDescent="0.3"/>
    <row r="1047" s="20" customFormat="1" x14ac:dyDescent="0.3"/>
    <row r="1048" s="20" customFormat="1" x14ac:dyDescent="0.3"/>
    <row r="1049" s="20" customFormat="1" x14ac:dyDescent="0.3"/>
    <row r="1050" s="20" customFormat="1" x14ac:dyDescent="0.3"/>
    <row r="1051" s="20" customFormat="1" x14ac:dyDescent="0.3"/>
    <row r="1052" s="20" customFormat="1" x14ac:dyDescent="0.3"/>
    <row r="1053" s="20" customFormat="1" x14ac:dyDescent="0.3"/>
    <row r="1054" s="20" customFormat="1" x14ac:dyDescent="0.3"/>
    <row r="1055" s="20" customFormat="1" x14ac:dyDescent="0.3"/>
    <row r="1056" s="20" customFormat="1" x14ac:dyDescent="0.3"/>
    <row r="1057" s="20" customFormat="1" x14ac:dyDescent="0.3"/>
    <row r="1058" s="20" customFormat="1" x14ac:dyDescent="0.3"/>
    <row r="1059" s="20" customFormat="1" x14ac:dyDescent="0.3"/>
    <row r="1060" s="20" customFormat="1" x14ac:dyDescent="0.3"/>
    <row r="1061" s="20" customFormat="1" x14ac:dyDescent="0.3"/>
    <row r="1062" s="20" customFormat="1" x14ac:dyDescent="0.3"/>
    <row r="1063" s="20" customFormat="1" x14ac:dyDescent="0.3"/>
    <row r="1064" s="20" customFormat="1" x14ac:dyDescent="0.3"/>
    <row r="1065" s="20" customFormat="1" x14ac:dyDescent="0.3"/>
    <row r="1066" s="20" customFormat="1" x14ac:dyDescent="0.3"/>
    <row r="1067" s="20" customFormat="1" x14ac:dyDescent="0.3"/>
    <row r="1068" s="20" customFormat="1" x14ac:dyDescent="0.3"/>
    <row r="1069" s="20" customFormat="1" x14ac:dyDescent="0.3"/>
    <row r="1070" s="20" customFormat="1" x14ac:dyDescent="0.3"/>
    <row r="1071" s="20" customFormat="1" x14ac:dyDescent="0.3"/>
    <row r="1072" s="20" customFormat="1" x14ac:dyDescent="0.3"/>
    <row r="1073" s="20" customFormat="1" x14ac:dyDescent="0.3"/>
    <row r="1074" s="20" customFormat="1" x14ac:dyDescent="0.3"/>
    <row r="1075" s="20" customFormat="1" x14ac:dyDescent="0.3"/>
    <row r="1076" s="20" customFormat="1" x14ac:dyDescent="0.3"/>
    <row r="1077" s="20" customFormat="1" x14ac:dyDescent="0.3"/>
    <row r="1078" s="20" customFormat="1" x14ac:dyDescent="0.3"/>
    <row r="1079" s="20" customFormat="1" x14ac:dyDescent="0.3"/>
    <row r="1080" s="20" customFormat="1" x14ac:dyDescent="0.3"/>
    <row r="1081" s="20" customFormat="1" x14ac:dyDescent="0.3"/>
    <row r="1082" s="20" customFormat="1" x14ac:dyDescent="0.3"/>
    <row r="1083" s="20" customFormat="1" x14ac:dyDescent="0.3"/>
    <row r="1084" s="20" customFormat="1" x14ac:dyDescent="0.3"/>
    <row r="1085" s="20" customFormat="1" x14ac:dyDescent="0.3"/>
    <row r="1086" s="20" customFormat="1" x14ac:dyDescent="0.3"/>
    <row r="1087" s="20" customFormat="1" x14ac:dyDescent="0.3"/>
    <row r="1088" s="20" customFormat="1" x14ac:dyDescent="0.3"/>
    <row r="1089" s="20" customFormat="1" x14ac:dyDescent="0.3"/>
    <row r="1090" s="20" customFormat="1" x14ac:dyDescent="0.3"/>
    <row r="1091" s="20" customFormat="1" x14ac:dyDescent="0.3"/>
    <row r="1092" s="20" customFormat="1" x14ac:dyDescent="0.3"/>
    <row r="1093" s="20" customFormat="1" x14ac:dyDescent="0.3"/>
    <row r="1094" s="20" customFormat="1" x14ac:dyDescent="0.3"/>
    <row r="1095" s="20" customFormat="1" x14ac:dyDescent="0.3"/>
    <row r="1096" s="20" customFormat="1" x14ac:dyDescent="0.3"/>
    <row r="1097" s="20" customFormat="1" x14ac:dyDescent="0.3"/>
    <row r="1098" s="20" customFormat="1" x14ac:dyDescent="0.3"/>
    <row r="1099" s="20" customFormat="1" x14ac:dyDescent="0.3"/>
    <row r="1100" s="20" customFormat="1" x14ac:dyDescent="0.3"/>
    <row r="1101" s="20" customFormat="1" x14ac:dyDescent="0.3"/>
    <row r="1102" s="20" customFormat="1" x14ac:dyDescent="0.3"/>
    <row r="1103" s="20" customFormat="1" x14ac:dyDescent="0.3"/>
    <row r="1104" s="20" customFormat="1" x14ac:dyDescent="0.3"/>
    <row r="1105" s="20" customFormat="1" x14ac:dyDescent="0.3"/>
    <row r="1106" s="20" customFormat="1" x14ac:dyDescent="0.3"/>
    <row r="1107" s="20" customFormat="1" x14ac:dyDescent="0.3"/>
    <row r="1108" s="20" customFormat="1" x14ac:dyDescent="0.3"/>
    <row r="1109" s="20" customFormat="1" x14ac:dyDescent="0.3"/>
    <row r="1110" s="20" customFormat="1" x14ac:dyDescent="0.3"/>
    <row r="1111" s="20" customFormat="1" x14ac:dyDescent="0.3"/>
    <row r="1112" s="20" customFormat="1" x14ac:dyDescent="0.3"/>
    <row r="1113" s="20" customFormat="1" x14ac:dyDescent="0.3"/>
    <row r="1114" s="20" customFormat="1" x14ac:dyDescent="0.3"/>
    <row r="1115" s="20" customFormat="1" x14ac:dyDescent="0.3"/>
    <row r="1116" s="20" customFormat="1" x14ac:dyDescent="0.3"/>
    <row r="1117" s="20" customFormat="1" x14ac:dyDescent="0.3"/>
    <row r="1118" s="20" customFormat="1" x14ac:dyDescent="0.3"/>
    <row r="1119" s="20" customFormat="1" x14ac:dyDescent="0.3"/>
    <row r="1120" s="20" customFormat="1" x14ac:dyDescent="0.3"/>
    <row r="1121" s="20" customFormat="1" x14ac:dyDescent="0.3"/>
    <row r="1122" s="20" customFormat="1" x14ac:dyDescent="0.3"/>
    <row r="1123" s="20" customFormat="1" x14ac:dyDescent="0.3"/>
    <row r="1124" s="20" customFormat="1" x14ac:dyDescent="0.3"/>
    <row r="1125" s="20" customFormat="1" x14ac:dyDescent="0.3"/>
    <row r="1126" s="20" customFormat="1" x14ac:dyDescent="0.3"/>
    <row r="1127" s="20" customFormat="1" x14ac:dyDescent="0.3"/>
    <row r="1128" s="20" customFormat="1" x14ac:dyDescent="0.3"/>
    <row r="1129" s="20" customFormat="1" x14ac:dyDescent="0.3"/>
    <row r="1130" s="20" customFormat="1" x14ac:dyDescent="0.3"/>
    <row r="1131" s="20" customFormat="1" x14ac:dyDescent="0.3"/>
    <row r="1132" s="20" customFormat="1" x14ac:dyDescent="0.3"/>
    <row r="1133" s="20" customFormat="1" x14ac:dyDescent="0.3"/>
    <row r="1134" s="20" customFormat="1" x14ac:dyDescent="0.3"/>
    <row r="1135" s="20" customFormat="1" x14ac:dyDescent="0.3"/>
    <row r="1136" s="20" customFormat="1" x14ac:dyDescent="0.3"/>
    <row r="1137" s="20" customFormat="1" x14ac:dyDescent="0.3"/>
    <row r="1138" s="20" customFormat="1" x14ac:dyDescent="0.3"/>
    <row r="1139" s="20" customFormat="1" x14ac:dyDescent="0.3"/>
    <row r="1140" s="20" customFormat="1" x14ac:dyDescent="0.3"/>
    <row r="1141" s="20" customFormat="1" x14ac:dyDescent="0.3"/>
    <row r="1142" s="20" customFormat="1" x14ac:dyDescent="0.3"/>
    <row r="1143" s="20" customFormat="1" x14ac:dyDescent="0.3"/>
    <row r="1144" s="20" customFormat="1" x14ac:dyDescent="0.3"/>
    <row r="1145" s="20" customFormat="1" x14ac:dyDescent="0.3"/>
    <row r="1146" s="20" customFormat="1" x14ac:dyDescent="0.3"/>
    <row r="1147" s="20" customFormat="1" x14ac:dyDescent="0.3"/>
    <row r="1148" s="20" customFormat="1" x14ac:dyDescent="0.3"/>
    <row r="1149" s="20" customFormat="1" x14ac:dyDescent="0.3"/>
    <row r="1150" s="20" customFormat="1" x14ac:dyDescent="0.3"/>
    <row r="1151" s="20" customFormat="1" x14ac:dyDescent="0.3"/>
    <row r="1152" s="20" customFormat="1" x14ac:dyDescent="0.3"/>
    <row r="1153" s="20" customFormat="1" x14ac:dyDescent="0.3"/>
    <row r="1154" s="20" customFormat="1" x14ac:dyDescent="0.3"/>
    <row r="1155" s="20" customFormat="1" x14ac:dyDescent="0.3"/>
    <row r="1156" s="20" customFormat="1" x14ac:dyDescent="0.3"/>
    <row r="1157" s="20" customFormat="1" x14ac:dyDescent="0.3"/>
    <row r="1158" s="20" customFormat="1" x14ac:dyDescent="0.3"/>
    <row r="1159" s="20" customFormat="1" x14ac:dyDescent="0.3"/>
    <row r="1160" s="20" customFormat="1" x14ac:dyDescent="0.3"/>
    <row r="1161" s="20" customFormat="1" x14ac:dyDescent="0.3"/>
    <row r="1162" s="20" customFormat="1" x14ac:dyDescent="0.3"/>
    <row r="1163" s="20" customFormat="1" x14ac:dyDescent="0.3"/>
    <row r="1164" s="20" customFormat="1" x14ac:dyDescent="0.3"/>
    <row r="1165" s="20" customFormat="1" x14ac:dyDescent="0.3"/>
    <row r="1166" s="20" customFormat="1" x14ac:dyDescent="0.3"/>
    <row r="1167" s="20" customFormat="1" x14ac:dyDescent="0.3"/>
    <row r="1168" s="20" customFormat="1" x14ac:dyDescent="0.3"/>
    <row r="1169" s="20" customFormat="1" x14ac:dyDescent="0.3"/>
    <row r="1170" s="20" customFormat="1" x14ac:dyDescent="0.3"/>
    <row r="1171" s="20" customFormat="1" x14ac:dyDescent="0.3"/>
    <row r="1172" s="20" customFormat="1" x14ac:dyDescent="0.3"/>
    <row r="1173" s="20" customFormat="1" x14ac:dyDescent="0.3"/>
    <row r="1174" s="20" customFormat="1" x14ac:dyDescent="0.3"/>
    <row r="1175" s="20" customFormat="1" x14ac:dyDescent="0.3"/>
    <row r="1176" s="20" customFormat="1" x14ac:dyDescent="0.3"/>
    <row r="1177" s="20" customFormat="1" x14ac:dyDescent="0.3"/>
    <row r="1178" s="20" customFormat="1" x14ac:dyDescent="0.3"/>
    <row r="1179" s="20" customFormat="1" x14ac:dyDescent="0.3"/>
    <row r="1180" s="20" customFormat="1" x14ac:dyDescent="0.3"/>
    <row r="1181" s="20" customFormat="1" x14ac:dyDescent="0.3"/>
    <row r="1182" s="20" customFormat="1" x14ac:dyDescent="0.3"/>
    <row r="1183" s="20" customFormat="1" x14ac:dyDescent="0.3"/>
    <row r="1184" s="20" customFormat="1" x14ac:dyDescent="0.3"/>
    <row r="1185" s="20" customFormat="1" x14ac:dyDescent="0.3"/>
    <row r="1186" s="20" customFormat="1" x14ac:dyDescent="0.3"/>
    <row r="1187" s="20" customFormat="1" x14ac:dyDescent="0.3"/>
    <row r="1188" s="20" customFormat="1" x14ac:dyDescent="0.3"/>
    <row r="1189" s="20" customFormat="1" x14ac:dyDescent="0.3"/>
    <row r="1190" s="20" customFormat="1" x14ac:dyDescent="0.3"/>
    <row r="1191" s="20" customFormat="1" x14ac:dyDescent="0.3"/>
    <row r="1192" s="20" customFormat="1" x14ac:dyDescent="0.3"/>
    <row r="1193" s="20" customFormat="1" x14ac:dyDescent="0.3"/>
    <row r="1194" s="20" customFormat="1" x14ac:dyDescent="0.3"/>
    <row r="1195" s="20" customFormat="1" x14ac:dyDescent="0.3"/>
    <row r="1196" s="20" customFormat="1" x14ac:dyDescent="0.3"/>
    <row r="1197" s="20" customFormat="1" x14ac:dyDescent="0.3"/>
    <row r="1198" s="20" customFormat="1" x14ac:dyDescent="0.3"/>
    <row r="1199" s="20" customFormat="1" x14ac:dyDescent="0.3"/>
    <row r="1200" s="20" customFormat="1" x14ac:dyDescent="0.3"/>
    <row r="1201" s="20" customFormat="1" x14ac:dyDescent="0.3"/>
    <row r="1202" s="20" customFormat="1" x14ac:dyDescent="0.3"/>
    <row r="1203" s="20" customFormat="1" x14ac:dyDescent="0.3"/>
    <row r="1204" s="20" customFormat="1" x14ac:dyDescent="0.3"/>
    <row r="1205" s="20" customFormat="1" x14ac:dyDescent="0.3"/>
    <row r="1206" s="20" customFormat="1" x14ac:dyDescent="0.3"/>
    <row r="1207" s="20" customFormat="1" x14ac:dyDescent="0.3"/>
    <row r="1208" s="20" customFormat="1" x14ac:dyDescent="0.3"/>
    <row r="1209" s="20" customFormat="1" x14ac:dyDescent="0.3"/>
    <row r="1210" s="20" customFormat="1" x14ac:dyDescent="0.3"/>
    <row r="1211" s="20" customFormat="1" x14ac:dyDescent="0.3"/>
    <row r="1212" s="20" customFormat="1" x14ac:dyDescent="0.3"/>
    <row r="1213" s="20" customFormat="1" x14ac:dyDescent="0.3"/>
    <row r="1214" s="20" customFormat="1" x14ac:dyDescent="0.3"/>
    <row r="1215" s="20" customFormat="1" x14ac:dyDescent="0.3"/>
    <row r="1216" s="20" customFormat="1" x14ac:dyDescent="0.3"/>
    <row r="1217" s="20" customFormat="1" x14ac:dyDescent="0.3"/>
    <row r="1218" s="20" customFormat="1" x14ac:dyDescent="0.3"/>
    <row r="1219" s="20" customFormat="1" x14ac:dyDescent="0.3"/>
    <row r="1220" s="20" customFormat="1" x14ac:dyDescent="0.3"/>
    <row r="1221" s="20" customFormat="1" x14ac:dyDescent="0.3"/>
    <row r="1222" s="20" customFormat="1" x14ac:dyDescent="0.3"/>
    <row r="1223" s="20" customFormat="1" x14ac:dyDescent="0.3"/>
    <row r="1224" s="20" customFormat="1" x14ac:dyDescent="0.3"/>
    <row r="1225" s="20" customFormat="1" x14ac:dyDescent="0.3"/>
    <row r="1226" s="20" customFormat="1" x14ac:dyDescent="0.3"/>
    <row r="1227" s="20" customFormat="1" x14ac:dyDescent="0.3"/>
    <row r="1228" s="20" customFormat="1" x14ac:dyDescent="0.3"/>
    <row r="1229" s="20" customFormat="1" x14ac:dyDescent="0.3"/>
    <row r="1230" s="20" customFormat="1" x14ac:dyDescent="0.3"/>
    <row r="1231" s="20" customFormat="1" x14ac:dyDescent="0.3"/>
    <row r="1232" s="20" customFormat="1" x14ac:dyDescent="0.3"/>
    <row r="1233" s="20" customFormat="1" x14ac:dyDescent="0.3"/>
    <row r="1234" s="20" customFormat="1" x14ac:dyDescent="0.3"/>
    <row r="1235" s="20" customFormat="1" x14ac:dyDescent="0.3"/>
    <row r="1236" s="20" customFormat="1" x14ac:dyDescent="0.3"/>
    <row r="1237" s="20" customFormat="1" x14ac:dyDescent="0.3"/>
    <row r="1238" s="20" customFormat="1" x14ac:dyDescent="0.3"/>
    <row r="1239" s="20" customFormat="1" x14ac:dyDescent="0.3"/>
    <row r="1240" s="20" customFormat="1" x14ac:dyDescent="0.3"/>
    <row r="1241" s="20" customFormat="1" x14ac:dyDescent="0.3"/>
    <row r="1242" s="20" customFormat="1" x14ac:dyDescent="0.3"/>
    <row r="1243" s="20" customFormat="1" x14ac:dyDescent="0.3"/>
    <row r="1244" s="20" customFormat="1" x14ac:dyDescent="0.3"/>
    <row r="1245" s="20" customFormat="1" x14ac:dyDescent="0.3"/>
    <row r="1246" s="20" customFormat="1" x14ac:dyDescent="0.3"/>
    <row r="1247" s="20" customFormat="1" x14ac:dyDescent="0.3"/>
    <row r="1248" s="20" customFormat="1" x14ac:dyDescent="0.3"/>
    <row r="1249" s="20" customFormat="1" x14ac:dyDescent="0.3"/>
    <row r="1250" s="20" customFormat="1" x14ac:dyDescent="0.3"/>
    <row r="1251" s="20" customFormat="1" x14ac:dyDescent="0.3"/>
    <row r="1252" s="20" customFormat="1" x14ac:dyDescent="0.3"/>
    <row r="1253" s="20" customFormat="1" x14ac:dyDescent="0.3"/>
    <row r="1254" s="20" customFormat="1" x14ac:dyDescent="0.3"/>
    <row r="1255" s="20" customFormat="1" x14ac:dyDescent="0.3"/>
    <row r="1256" s="20" customFormat="1" x14ac:dyDescent="0.3"/>
    <row r="1257" s="20" customFormat="1" x14ac:dyDescent="0.3"/>
    <row r="1258" s="20" customFormat="1" x14ac:dyDescent="0.3"/>
    <row r="1259" s="20" customFormat="1" x14ac:dyDescent="0.3"/>
    <row r="1260" s="20" customFormat="1" x14ac:dyDescent="0.3"/>
    <row r="1261" s="20" customFormat="1" x14ac:dyDescent="0.3"/>
    <row r="1262" s="20" customFormat="1" x14ac:dyDescent="0.3"/>
    <row r="1263" s="20" customFormat="1" x14ac:dyDescent="0.3"/>
    <row r="1264" s="20" customFormat="1" x14ac:dyDescent="0.3"/>
    <row r="1265" s="20" customFormat="1" x14ac:dyDescent="0.3"/>
    <row r="1266" s="20" customFormat="1" x14ac:dyDescent="0.3"/>
    <row r="1267" s="20" customFormat="1" x14ac:dyDescent="0.3"/>
    <row r="1268" s="20" customFormat="1" x14ac:dyDescent="0.3"/>
    <row r="1269" s="20" customFormat="1" x14ac:dyDescent="0.3"/>
    <row r="1270" s="20" customFormat="1" x14ac:dyDescent="0.3"/>
    <row r="1271" s="20" customFormat="1" x14ac:dyDescent="0.3"/>
    <row r="1272" s="20" customFormat="1" x14ac:dyDescent="0.3"/>
    <row r="1273" s="20" customFormat="1" x14ac:dyDescent="0.3"/>
    <row r="1274" s="20" customFormat="1" x14ac:dyDescent="0.3"/>
    <row r="1275" s="20" customFormat="1" x14ac:dyDescent="0.3"/>
    <row r="1276" s="20" customFormat="1" x14ac:dyDescent="0.3"/>
    <row r="1277" s="20" customFormat="1" x14ac:dyDescent="0.3"/>
    <row r="1278" s="20" customFormat="1" x14ac:dyDescent="0.3"/>
    <row r="1279" s="20" customFormat="1" x14ac:dyDescent="0.3"/>
    <row r="1280" s="20" customFormat="1" x14ac:dyDescent="0.3"/>
    <row r="1281" s="20" customFormat="1" x14ac:dyDescent="0.3"/>
    <row r="1282" s="20" customFormat="1" x14ac:dyDescent="0.3"/>
    <row r="1283" s="20" customFormat="1" x14ac:dyDescent="0.3"/>
    <row r="1284" s="20" customFormat="1" x14ac:dyDescent="0.3"/>
    <row r="1285" s="20" customFormat="1" x14ac:dyDescent="0.3"/>
    <row r="1286" s="20" customFormat="1" x14ac:dyDescent="0.3"/>
    <row r="1287" s="20" customFormat="1" x14ac:dyDescent="0.3"/>
    <row r="1288" s="20" customFormat="1" x14ac:dyDescent="0.3"/>
    <row r="1289" s="20" customFormat="1" x14ac:dyDescent="0.3"/>
    <row r="1290" s="20" customFormat="1" x14ac:dyDescent="0.3"/>
    <row r="1291" s="20" customFormat="1" x14ac:dyDescent="0.3"/>
    <row r="1292" s="20" customFormat="1" x14ac:dyDescent="0.3"/>
    <row r="1293" s="20" customFormat="1" x14ac:dyDescent="0.3"/>
    <row r="1294" s="20" customFormat="1" x14ac:dyDescent="0.3"/>
    <row r="1295" s="20" customFormat="1" x14ac:dyDescent="0.3"/>
    <row r="1296" s="20" customFormat="1" x14ac:dyDescent="0.3"/>
    <row r="1297" s="20" customFormat="1" x14ac:dyDescent="0.3"/>
    <row r="1298" s="20" customFormat="1" x14ac:dyDescent="0.3"/>
    <row r="1299" s="20" customFormat="1" x14ac:dyDescent="0.3"/>
    <row r="1300" s="20" customFormat="1" x14ac:dyDescent="0.3"/>
    <row r="1301" s="20" customFormat="1" x14ac:dyDescent="0.3"/>
    <row r="1302" s="20" customFormat="1" x14ac:dyDescent="0.3"/>
    <row r="1303" s="20" customFormat="1" x14ac:dyDescent="0.3"/>
    <row r="1304" s="20" customFormat="1" x14ac:dyDescent="0.3"/>
    <row r="1305" s="20" customFormat="1" x14ac:dyDescent="0.3"/>
    <row r="1306" s="20" customFormat="1" x14ac:dyDescent="0.3"/>
    <row r="1307" s="20" customFormat="1" x14ac:dyDescent="0.3"/>
    <row r="1308" s="20" customFormat="1" x14ac:dyDescent="0.3"/>
    <row r="1309" s="20" customFormat="1" x14ac:dyDescent="0.3"/>
    <row r="1310" s="20" customFormat="1" x14ac:dyDescent="0.3"/>
    <row r="1311" s="20" customFormat="1" x14ac:dyDescent="0.3"/>
    <row r="1312" s="20" customFormat="1" x14ac:dyDescent="0.3"/>
    <row r="1313" s="20" customFormat="1" x14ac:dyDescent="0.3"/>
    <row r="1314" s="20" customFormat="1" x14ac:dyDescent="0.3"/>
    <row r="1315" s="20" customFormat="1" x14ac:dyDescent="0.3"/>
    <row r="1316" s="20" customFormat="1" x14ac:dyDescent="0.3"/>
    <row r="1317" s="20" customFormat="1" x14ac:dyDescent="0.3"/>
    <row r="1318" s="20" customFormat="1" x14ac:dyDescent="0.3"/>
    <row r="1319" s="20" customFormat="1" x14ac:dyDescent="0.3"/>
    <row r="1320" s="20" customFormat="1" x14ac:dyDescent="0.3"/>
    <row r="1321" s="20" customFormat="1" x14ac:dyDescent="0.3"/>
    <row r="1322" s="20" customFormat="1" x14ac:dyDescent="0.3"/>
    <row r="1323" s="20" customFormat="1" x14ac:dyDescent="0.3"/>
    <row r="1324" s="20" customFormat="1" x14ac:dyDescent="0.3"/>
    <row r="1325" s="20" customFormat="1" x14ac:dyDescent="0.3"/>
    <row r="1326" s="20" customFormat="1" x14ac:dyDescent="0.3"/>
    <row r="1327" s="20" customFormat="1" x14ac:dyDescent="0.3"/>
    <row r="1328" s="20" customFormat="1" x14ac:dyDescent="0.3"/>
    <row r="1329" s="20" customFormat="1" x14ac:dyDescent="0.3"/>
    <row r="1330" s="20" customFormat="1" x14ac:dyDescent="0.3"/>
    <row r="1331" s="20" customFormat="1" x14ac:dyDescent="0.3"/>
    <row r="1332" s="20" customFormat="1" x14ac:dyDescent="0.3"/>
    <row r="1333" s="20" customFormat="1" x14ac:dyDescent="0.3"/>
    <row r="1334" s="20" customFormat="1" x14ac:dyDescent="0.3"/>
    <row r="1335" s="20" customFormat="1" x14ac:dyDescent="0.3"/>
    <row r="1336" s="20" customFormat="1" x14ac:dyDescent="0.3"/>
    <row r="1337" s="20" customFormat="1" x14ac:dyDescent="0.3"/>
    <row r="1338" s="20" customFormat="1" x14ac:dyDescent="0.3"/>
    <row r="1339" s="20" customFormat="1" x14ac:dyDescent="0.3"/>
    <row r="1340" s="20" customFormat="1" x14ac:dyDescent="0.3"/>
    <row r="1341" s="20" customFormat="1" x14ac:dyDescent="0.3"/>
    <row r="1342" s="20" customFormat="1" x14ac:dyDescent="0.3"/>
    <row r="1343" s="20" customFormat="1" x14ac:dyDescent="0.3"/>
    <row r="1344" s="20" customFormat="1" x14ac:dyDescent="0.3"/>
    <row r="1345" s="20" customFormat="1" x14ac:dyDescent="0.3"/>
    <row r="1346" s="20" customFormat="1" x14ac:dyDescent="0.3"/>
    <row r="1347" s="20" customFormat="1" x14ac:dyDescent="0.3"/>
    <row r="1348" s="20" customFormat="1" x14ac:dyDescent="0.3"/>
    <row r="1349" s="20" customFormat="1" x14ac:dyDescent="0.3"/>
    <row r="1350" s="20" customFormat="1" x14ac:dyDescent="0.3"/>
    <row r="1351" s="20" customFormat="1" x14ac:dyDescent="0.3"/>
    <row r="1352" s="20" customFormat="1" x14ac:dyDescent="0.3"/>
    <row r="1353" s="20" customFormat="1" x14ac:dyDescent="0.3"/>
    <row r="1354" s="20" customFormat="1" x14ac:dyDescent="0.3"/>
    <row r="1355" s="20" customFormat="1" x14ac:dyDescent="0.3"/>
    <row r="1356" s="20" customFormat="1" x14ac:dyDescent="0.3"/>
    <row r="1357" s="20" customFormat="1" x14ac:dyDescent="0.3"/>
    <row r="1358" s="20" customFormat="1" x14ac:dyDescent="0.3"/>
    <row r="1359" s="20" customFormat="1" x14ac:dyDescent="0.3"/>
    <row r="1360" s="20" customFormat="1" x14ac:dyDescent="0.3"/>
    <row r="1361" s="20" customFormat="1" x14ac:dyDescent="0.3"/>
    <row r="1362" s="20" customFormat="1" x14ac:dyDescent="0.3"/>
    <row r="1363" s="20" customFormat="1" x14ac:dyDescent="0.3"/>
    <row r="1364" s="20" customFormat="1" x14ac:dyDescent="0.3"/>
    <row r="1365" s="20" customFormat="1" x14ac:dyDescent="0.3"/>
    <row r="1366" s="20" customFormat="1" x14ac:dyDescent="0.3"/>
    <row r="1367" s="20" customFormat="1" x14ac:dyDescent="0.3"/>
    <row r="1368" s="20" customFormat="1" x14ac:dyDescent="0.3"/>
    <row r="1369" s="20" customFormat="1" x14ac:dyDescent="0.3"/>
    <row r="1370" s="20" customFormat="1" x14ac:dyDescent="0.3"/>
    <row r="1371" s="20" customFormat="1" x14ac:dyDescent="0.3"/>
    <row r="1372" s="20" customFormat="1" x14ac:dyDescent="0.3"/>
    <row r="1373" s="20" customFormat="1" x14ac:dyDescent="0.3"/>
    <row r="1374" s="20" customFormat="1" x14ac:dyDescent="0.3"/>
    <row r="1375" s="20" customFormat="1" x14ac:dyDescent="0.3"/>
    <row r="1376" s="20" customFormat="1" x14ac:dyDescent="0.3"/>
    <row r="1377" s="20" customFormat="1" x14ac:dyDescent="0.3"/>
    <row r="1378" s="20" customFormat="1" x14ac:dyDescent="0.3"/>
    <row r="1379" s="20" customFormat="1" x14ac:dyDescent="0.3"/>
    <row r="1380" s="20" customFormat="1" x14ac:dyDescent="0.3"/>
    <row r="1381" s="20" customFormat="1" x14ac:dyDescent="0.3"/>
    <row r="1382" s="20" customFormat="1" x14ac:dyDescent="0.3"/>
    <row r="1383" s="20" customFormat="1" x14ac:dyDescent="0.3"/>
    <row r="1384" s="20" customFormat="1" x14ac:dyDescent="0.3"/>
    <row r="1385" s="20" customFormat="1" x14ac:dyDescent="0.3"/>
    <row r="1386" s="20" customFormat="1" x14ac:dyDescent="0.3"/>
    <row r="1387" s="20" customFormat="1" x14ac:dyDescent="0.3"/>
    <row r="1388" s="20" customFormat="1" x14ac:dyDescent="0.3"/>
    <row r="1389" s="20" customFormat="1" x14ac:dyDescent="0.3"/>
    <row r="1390" s="20" customFormat="1" x14ac:dyDescent="0.3"/>
    <row r="1391" s="20" customFormat="1" x14ac:dyDescent="0.3"/>
    <row r="1392" s="20" customFormat="1" x14ac:dyDescent="0.3"/>
    <row r="1393" s="20" customFormat="1" x14ac:dyDescent="0.3"/>
    <row r="1394" s="20" customFormat="1" x14ac:dyDescent="0.3"/>
    <row r="1395" s="20" customFormat="1" x14ac:dyDescent="0.3"/>
    <row r="1396" s="20" customFormat="1" x14ac:dyDescent="0.3"/>
    <row r="1397" s="20" customFormat="1" x14ac:dyDescent="0.3"/>
    <row r="1398" s="20" customFormat="1" x14ac:dyDescent="0.3"/>
    <row r="1399" s="20" customFormat="1" x14ac:dyDescent="0.3"/>
    <row r="1400" s="20" customFormat="1" x14ac:dyDescent="0.3"/>
    <row r="1401" s="20" customFormat="1" x14ac:dyDescent="0.3"/>
    <row r="1402" s="20" customFormat="1" x14ac:dyDescent="0.3"/>
    <row r="1403" s="20" customFormat="1" x14ac:dyDescent="0.3"/>
    <row r="1404" s="20" customFormat="1" x14ac:dyDescent="0.3"/>
    <row r="1405" s="20" customFormat="1" x14ac:dyDescent="0.3"/>
    <row r="1406" s="20" customFormat="1" x14ac:dyDescent="0.3"/>
    <row r="1407" s="20" customFormat="1" x14ac:dyDescent="0.3"/>
    <row r="1408" s="20" customFormat="1" x14ac:dyDescent="0.3"/>
    <row r="1409" s="20" customFormat="1" x14ac:dyDescent="0.3"/>
    <row r="1410" s="20" customFormat="1" x14ac:dyDescent="0.3"/>
    <row r="1411" s="20" customFormat="1" x14ac:dyDescent="0.3"/>
    <row r="1412" s="20" customFormat="1" x14ac:dyDescent="0.3"/>
    <row r="1413" s="20" customFormat="1" x14ac:dyDescent="0.3"/>
    <row r="1414" s="20" customFormat="1" x14ac:dyDescent="0.3"/>
    <row r="1415" s="20" customFormat="1" x14ac:dyDescent="0.3"/>
    <row r="1416" s="20" customFormat="1" x14ac:dyDescent="0.3"/>
    <row r="1417" s="20" customFormat="1" x14ac:dyDescent="0.3"/>
    <row r="1418" s="20" customFormat="1" x14ac:dyDescent="0.3"/>
    <row r="1419" s="20" customFormat="1" x14ac:dyDescent="0.3"/>
    <row r="1420" s="20" customFormat="1" x14ac:dyDescent="0.3"/>
    <row r="1421" s="20" customFormat="1" x14ac:dyDescent="0.3"/>
    <row r="1422" s="20" customFormat="1" x14ac:dyDescent="0.3"/>
    <row r="1423" s="20" customFormat="1" x14ac:dyDescent="0.3"/>
    <row r="1424" s="20" customFormat="1" x14ac:dyDescent="0.3"/>
    <row r="1425" s="20" customFormat="1" x14ac:dyDescent="0.3"/>
    <row r="1426" s="20" customFormat="1" x14ac:dyDescent="0.3"/>
    <row r="1427" s="20" customFormat="1" x14ac:dyDescent="0.3"/>
    <row r="1428" s="20" customFormat="1" x14ac:dyDescent="0.3"/>
    <row r="1429" s="20" customFormat="1" x14ac:dyDescent="0.3"/>
    <row r="1430" s="20" customFormat="1" x14ac:dyDescent="0.3"/>
    <row r="1431" s="20" customFormat="1" x14ac:dyDescent="0.3"/>
    <row r="1432" s="20" customFormat="1" x14ac:dyDescent="0.3"/>
    <row r="1433" s="20" customFormat="1" x14ac:dyDescent="0.3"/>
    <row r="1434" s="20" customFormat="1" x14ac:dyDescent="0.3"/>
    <row r="1435" s="20" customFormat="1" x14ac:dyDescent="0.3"/>
    <row r="1436" s="20" customFormat="1" x14ac:dyDescent="0.3"/>
    <row r="1437" s="20" customFormat="1" x14ac:dyDescent="0.3"/>
    <row r="1438" s="20" customFormat="1" x14ac:dyDescent="0.3"/>
    <row r="1439" s="20" customFormat="1" x14ac:dyDescent="0.3"/>
    <row r="1440" s="20" customFormat="1" x14ac:dyDescent="0.3"/>
    <row r="1441" s="20" customFormat="1" x14ac:dyDescent="0.3"/>
    <row r="1442" s="20" customFormat="1" x14ac:dyDescent="0.3"/>
    <row r="1443" s="20" customFormat="1" x14ac:dyDescent="0.3"/>
    <row r="1444" s="20" customFormat="1" x14ac:dyDescent="0.3"/>
    <row r="1445" s="20" customFormat="1" x14ac:dyDescent="0.3"/>
    <row r="1446" s="20" customFormat="1" x14ac:dyDescent="0.3"/>
    <row r="1447" s="20" customFormat="1" x14ac:dyDescent="0.3"/>
    <row r="1448" s="20" customFormat="1" x14ac:dyDescent="0.3"/>
    <row r="1449" s="20" customFormat="1" x14ac:dyDescent="0.3"/>
    <row r="1450" s="20" customFormat="1" x14ac:dyDescent="0.3"/>
    <row r="1451" s="20" customFormat="1" x14ac:dyDescent="0.3"/>
    <row r="1452" s="20" customFormat="1" x14ac:dyDescent="0.3"/>
    <row r="1453" s="20" customFormat="1" x14ac:dyDescent="0.3"/>
    <row r="1454" s="20" customFormat="1" x14ac:dyDescent="0.3"/>
    <row r="1455" s="20" customFormat="1" x14ac:dyDescent="0.3"/>
    <row r="1456" s="20" customFormat="1" x14ac:dyDescent="0.3"/>
    <row r="1457" s="20" customFormat="1" x14ac:dyDescent="0.3"/>
    <row r="1458" s="20" customFormat="1" x14ac:dyDescent="0.3"/>
    <row r="1459" s="20" customFormat="1" x14ac:dyDescent="0.3"/>
    <row r="1460" s="20" customFormat="1" x14ac:dyDescent="0.3"/>
    <row r="1461" s="20" customFormat="1" x14ac:dyDescent="0.3"/>
    <row r="1462" s="20" customFormat="1" x14ac:dyDescent="0.3"/>
    <row r="1463" s="20" customFormat="1" x14ac:dyDescent="0.3"/>
    <row r="1464" s="20" customFormat="1" x14ac:dyDescent="0.3"/>
    <row r="1465" s="20" customFormat="1" x14ac:dyDescent="0.3"/>
    <row r="1466" s="20" customFormat="1" x14ac:dyDescent="0.3"/>
    <row r="1467" s="20" customFormat="1" x14ac:dyDescent="0.3"/>
    <row r="1468" s="20" customFormat="1" x14ac:dyDescent="0.3"/>
    <row r="1469" s="20" customFormat="1" x14ac:dyDescent="0.3"/>
    <row r="1470" s="20" customFormat="1" x14ac:dyDescent="0.3"/>
    <row r="1471" s="20" customFormat="1" x14ac:dyDescent="0.3"/>
    <row r="1472" s="20" customFormat="1" x14ac:dyDescent="0.3"/>
    <row r="1473" s="20" customFormat="1" x14ac:dyDescent="0.3"/>
    <row r="1474" s="20" customFormat="1" x14ac:dyDescent="0.3"/>
    <row r="1475" s="20" customFormat="1" x14ac:dyDescent="0.3"/>
    <row r="1476" s="20" customFormat="1" x14ac:dyDescent="0.3"/>
    <row r="1477" s="20" customFormat="1" x14ac:dyDescent="0.3"/>
    <row r="1478" s="20" customFormat="1" x14ac:dyDescent="0.3"/>
    <row r="1479" s="20" customFormat="1" x14ac:dyDescent="0.3"/>
    <row r="1480" s="20" customFormat="1" x14ac:dyDescent="0.3"/>
    <row r="1481" s="20" customFormat="1" x14ac:dyDescent="0.3"/>
    <row r="1482" s="20" customFormat="1" x14ac:dyDescent="0.3"/>
    <row r="1483" s="20" customFormat="1" x14ac:dyDescent="0.3"/>
    <row r="1484" s="20" customFormat="1" x14ac:dyDescent="0.3"/>
    <row r="1485" s="20" customFormat="1" x14ac:dyDescent="0.3"/>
    <row r="1486" s="20" customFormat="1" x14ac:dyDescent="0.3"/>
    <row r="1487" s="20" customFormat="1" x14ac:dyDescent="0.3"/>
    <row r="1488" s="20" customFormat="1" x14ac:dyDescent="0.3"/>
    <row r="1489" s="20" customFormat="1" x14ac:dyDescent="0.3"/>
    <row r="1490" s="20" customFormat="1" x14ac:dyDescent="0.3"/>
    <row r="1491" s="20" customFormat="1" x14ac:dyDescent="0.3"/>
    <row r="1492" s="20" customFormat="1" x14ac:dyDescent="0.3"/>
    <row r="1493" s="20" customFormat="1" x14ac:dyDescent="0.3"/>
    <row r="1494" s="20" customFormat="1" x14ac:dyDescent="0.3"/>
    <row r="1495" s="20" customFormat="1" x14ac:dyDescent="0.3"/>
    <row r="1496" s="20" customFormat="1" x14ac:dyDescent="0.3"/>
    <row r="1497" s="20" customFormat="1" x14ac:dyDescent="0.3"/>
    <row r="1498" s="20" customFormat="1" x14ac:dyDescent="0.3"/>
    <row r="1499" s="20" customFormat="1" x14ac:dyDescent="0.3"/>
    <row r="1500" s="20" customFormat="1" x14ac:dyDescent="0.3"/>
    <row r="1501" s="20" customFormat="1" x14ac:dyDescent="0.3"/>
    <row r="1502" s="20" customFormat="1" x14ac:dyDescent="0.3"/>
    <row r="1503" s="20" customFormat="1" x14ac:dyDescent="0.3"/>
    <row r="1504" s="20" customFormat="1" x14ac:dyDescent="0.3"/>
    <row r="1505" s="20" customFormat="1" x14ac:dyDescent="0.3"/>
    <row r="1506" s="20" customFormat="1" x14ac:dyDescent="0.3"/>
    <row r="1507" s="20" customFormat="1" x14ac:dyDescent="0.3"/>
    <row r="1508" s="20" customFormat="1" x14ac:dyDescent="0.3"/>
    <row r="1509" s="20" customFormat="1" x14ac:dyDescent="0.3"/>
    <row r="1510" s="20" customFormat="1" x14ac:dyDescent="0.3"/>
    <row r="1511" s="20" customFormat="1" x14ac:dyDescent="0.3"/>
    <row r="1512" s="20" customFormat="1" x14ac:dyDescent="0.3"/>
    <row r="1513" s="20" customFormat="1" x14ac:dyDescent="0.3"/>
    <row r="1514" s="20" customFormat="1" x14ac:dyDescent="0.3"/>
    <row r="1515" s="20" customFormat="1" x14ac:dyDescent="0.3"/>
    <row r="1516" s="20" customFormat="1" x14ac:dyDescent="0.3"/>
    <row r="1517" s="20" customFormat="1" x14ac:dyDescent="0.3"/>
    <row r="1518" s="20" customFormat="1" x14ac:dyDescent="0.3"/>
    <row r="1519" s="20" customFormat="1" x14ac:dyDescent="0.3"/>
    <row r="1520" s="20" customFormat="1" x14ac:dyDescent="0.3"/>
    <row r="1521" s="20" customFormat="1" x14ac:dyDescent="0.3"/>
    <row r="1522" s="20" customFormat="1" x14ac:dyDescent="0.3"/>
    <row r="1523" s="20" customFormat="1" x14ac:dyDescent="0.3"/>
    <row r="1524" s="20" customFormat="1" x14ac:dyDescent="0.3"/>
    <row r="1525" s="20" customFormat="1" x14ac:dyDescent="0.3"/>
    <row r="1526" s="20" customFormat="1" x14ac:dyDescent="0.3"/>
    <row r="1527" s="20" customFormat="1" x14ac:dyDescent="0.3"/>
    <row r="1528" s="20" customFormat="1" x14ac:dyDescent="0.3"/>
    <row r="1529" s="20" customFormat="1" x14ac:dyDescent="0.3"/>
    <row r="1530" s="20" customFormat="1" x14ac:dyDescent="0.3"/>
    <row r="1531" s="20" customFormat="1" x14ac:dyDescent="0.3"/>
    <row r="1532" s="20" customFormat="1" x14ac:dyDescent="0.3"/>
    <row r="1533" s="20" customFormat="1" x14ac:dyDescent="0.3"/>
    <row r="1534" s="20" customFormat="1" x14ac:dyDescent="0.3"/>
    <row r="1535" s="20" customFormat="1" x14ac:dyDescent="0.3"/>
    <row r="1536" s="20" customFormat="1" x14ac:dyDescent="0.3"/>
    <row r="1537" s="20" customFormat="1" x14ac:dyDescent="0.3"/>
    <row r="1538" s="20" customFormat="1" x14ac:dyDescent="0.3"/>
    <row r="1539" s="20" customFormat="1" x14ac:dyDescent="0.3"/>
    <row r="1540" s="20" customFormat="1" x14ac:dyDescent="0.3"/>
    <row r="1541" s="20" customFormat="1" x14ac:dyDescent="0.3"/>
    <row r="1542" s="20" customFormat="1" x14ac:dyDescent="0.3"/>
    <row r="1543" s="20" customFormat="1" x14ac:dyDescent="0.3"/>
    <row r="1544" s="20" customFormat="1" x14ac:dyDescent="0.3"/>
    <row r="1545" s="20" customFormat="1" x14ac:dyDescent="0.3"/>
    <row r="1546" s="20" customFormat="1" x14ac:dyDescent="0.3"/>
    <row r="1547" s="20" customFormat="1" x14ac:dyDescent="0.3"/>
    <row r="1548" s="20" customFormat="1" x14ac:dyDescent="0.3"/>
    <row r="1549" s="20" customFormat="1" x14ac:dyDescent="0.3"/>
    <row r="1550" s="20" customFormat="1" x14ac:dyDescent="0.3"/>
    <row r="1551" s="20" customFormat="1" x14ac:dyDescent="0.3"/>
    <row r="1552" s="20" customFormat="1" x14ac:dyDescent="0.3"/>
    <row r="1553" s="20" customFormat="1" x14ac:dyDescent="0.3"/>
    <row r="1554" s="20" customFormat="1" x14ac:dyDescent="0.3"/>
    <row r="1555" s="20" customFormat="1" x14ac:dyDescent="0.3"/>
    <row r="1556" s="20" customFormat="1" x14ac:dyDescent="0.3"/>
    <row r="1557" s="20" customFormat="1" x14ac:dyDescent="0.3"/>
    <row r="1558" s="20" customFormat="1" x14ac:dyDescent="0.3"/>
    <row r="1559" s="20" customFormat="1" x14ac:dyDescent="0.3"/>
    <row r="1560" s="20" customFormat="1" x14ac:dyDescent="0.3"/>
    <row r="1561" s="20" customFormat="1" x14ac:dyDescent="0.3"/>
    <row r="1562" s="20" customFormat="1" x14ac:dyDescent="0.3"/>
    <row r="1563" s="20" customFormat="1" x14ac:dyDescent="0.3"/>
    <row r="1564" s="20" customFormat="1" x14ac:dyDescent="0.3"/>
    <row r="1565" s="20" customFormat="1" x14ac:dyDescent="0.3"/>
    <row r="1566" s="20" customFormat="1" x14ac:dyDescent="0.3"/>
    <row r="1567" s="20" customFormat="1" x14ac:dyDescent="0.3"/>
    <row r="1568" s="20" customFormat="1" x14ac:dyDescent="0.3"/>
    <row r="1569" s="20" customFormat="1" x14ac:dyDescent="0.3"/>
    <row r="1570" s="20" customFormat="1" x14ac:dyDescent="0.3"/>
    <row r="1571" s="20" customFormat="1" x14ac:dyDescent="0.3"/>
    <row r="1572" s="20" customFormat="1" x14ac:dyDescent="0.3"/>
    <row r="1573" s="20" customFormat="1" x14ac:dyDescent="0.3"/>
    <row r="1574" s="20" customFormat="1" x14ac:dyDescent="0.3"/>
    <row r="1575" s="20" customFormat="1" x14ac:dyDescent="0.3"/>
    <row r="1576" s="20" customFormat="1" x14ac:dyDescent="0.3"/>
    <row r="1577" s="20" customFormat="1" x14ac:dyDescent="0.3"/>
    <row r="1578" s="20" customFormat="1" x14ac:dyDescent="0.3"/>
    <row r="1579" s="20" customFormat="1" x14ac:dyDescent="0.3"/>
    <row r="1580" s="20" customFormat="1" x14ac:dyDescent="0.3"/>
    <row r="1581" s="20" customFormat="1" x14ac:dyDescent="0.3"/>
    <row r="1582" s="20" customFormat="1" x14ac:dyDescent="0.3"/>
    <row r="1583" s="20" customFormat="1" x14ac:dyDescent="0.3"/>
    <row r="1584" s="20" customFormat="1" x14ac:dyDescent="0.3"/>
    <row r="1585" s="20" customFormat="1" x14ac:dyDescent="0.3"/>
    <row r="1586" s="20" customFormat="1" x14ac:dyDescent="0.3"/>
    <row r="1587" s="20" customFormat="1" x14ac:dyDescent="0.3"/>
    <row r="1588" s="20" customFormat="1" x14ac:dyDescent="0.3"/>
    <row r="1589" s="20" customFormat="1" x14ac:dyDescent="0.3"/>
    <row r="1590" s="20" customFormat="1" x14ac:dyDescent="0.3"/>
    <row r="1591" s="20" customFormat="1" x14ac:dyDescent="0.3"/>
    <row r="1592" s="20" customFormat="1" x14ac:dyDescent="0.3"/>
    <row r="1593" s="20" customFormat="1" x14ac:dyDescent="0.3"/>
    <row r="1594" s="20" customFormat="1" x14ac:dyDescent="0.3"/>
    <row r="1595" s="20" customFormat="1" x14ac:dyDescent="0.3"/>
    <row r="1596" s="20" customFormat="1" x14ac:dyDescent="0.3"/>
    <row r="1597" s="20" customFormat="1" x14ac:dyDescent="0.3"/>
    <row r="1598" s="20" customFormat="1" x14ac:dyDescent="0.3"/>
    <row r="1599" s="20" customFormat="1" x14ac:dyDescent="0.3"/>
    <row r="1600" s="20" customFormat="1" x14ac:dyDescent="0.3"/>
    <row r="1601" s="20" customFormat="1" x14ac:dyDescent="0.3"/>
    <row r="1602" s="20" customFormat="1" x14ac:dyDescent="0.3"/>
    <row r="1603" s="20" customFormat="1" x14ac:dyDescent="0.3"/>
    <row r="1604" s="20" customFormat="1" x14ac:dyDescent="0.3"/>
    <row r="1605" s="20" customFormat="1" x14ac:dyDescent="0.3"/>
    <row r="1606" s="20" customFormat="1" x14ac:dyDescent="0.3"/>
    <row r="1607" s="20" customFormat="1" x14ac:dyDescent="0.3"/>
    <row r="1608" s="20" customFormat="1" x14ac:dyDescent="0.3"/>
    <row r="1609" s="20" customFormat="1" x14ac:dyDescent="0.3"/>
    <row r="1610" s="20" customFormat="1" x14ac:dyDescent="0.3"/>
    <row r="1611" s="20" customFormat="1" x14ac:dyDescent="0.3"/>
    <row r="1612" s="20" customFormat="1" x14ac:dyDescent="0.3"/>
    <row r="1613" s="20" customFormat="1" x14ac:dyDescent="0.3"/>
    <row r="1614" s="20" customFormat="1" x14ac:dyDescent="0.3"/>
    <row r="1615" s="20" customFormat="1" x14ac:dyDescent="0.3"/>
    <row r="1616" s="20" customFormat="1" x14ac:dyDescent="0.3"/>
    <row r="1617" s="20" customFormat="1" x14ac:dyDescent="0.3"/>
    <row r="1618" s="20" customFormat="1" x14ac:dyDescent="0.3"/>
    <row r="1619" s="20" customFormat="1" x14ac:dyDescent="0.3"/>
    <row r="1620" s="20" customFormat="1" x14ac:dyDescent="0.3"/>
    <row r="1621" s="20" customFormat="1" x14ac:dyDescent="0.3"/>
    <row r="1622" s="20" customFormat="1" x14ac:dyDescent="0.3"/>
    <row r="1623" s="20" customFormat="1" x14ac:dyDescent="0.3"/>
    <row r="1624" s="20" customFormat="1" x14ac:dyDescent="0.3"/>
    <row r="1625" s="20" customFormat="1" x14ac:dyDescent="0.3"/>
    <row r="1626" s="20" customFormat="1" x14ac:dyDescent="0.3"/>
    <row r="1627" s="20" customFormat="1" x14ac:dyDescent="0.3"/>
    <row r="1628" s="20" customFormat="1" x14ac:dyDescent="0.3"/>
    <row r="1629" s="20" customFormat="1" x14ac:dyDescent="0.3"/>
    <row r="1630" s="20" customFormat="1" x14ac:dyDescent="0.3"/>
    <row r="1631" s="20" customFormat="1" x14ac:dyDescent="0.3"/>
    <row r="1632" s="20" customFormat="1" x14ac:dyDescent="0.3"/>
    <row r="1633" s="20" customFormat="1" x14ac:dyDescent="0.3"/>
    <row r="1634" s="20" customFormat="1" x14ac:dyDescent="0.3"/>
    <row r="1635" s="20" customFormat="1" x14ac:dyDescent="0.3"/>
    <row r="1636" s="20" customFormat="1" x14ac:dyDescent="0.3"/>
    <row r="1637" s="20" customFormat="1" x14ac:dyDescent="0.3"/>
    <row r="1638" s="20" customFormat="1" x14ac:dyDescent="0.3"/>
    <row r="1639" s="20" customFormat="1" x14ac:dyDescent="0.3"/>
    <row r="1640" s="20" customFormat="1" x14ac:dyDescent="0.3"/>
    <row r="1641" s="20" customFormat="1" x14ac:dyDescent="0.3"/>
    <row r="1642" s="20" customFormat="1" x14ac:dyDescent="0.3"/>
    <row r="1643" s="20" customFormat="1" x14ac:dyDescent="0.3"/>
    <row r="1644" s="20" customFormat="1" x14ac:dyDescent="0.3"/>
    <row r="1645" s="20" customFormat="1" x14ac:dyDescent="0.3"/>
    <row r="1646" s="20" customFormat="1" x14ac:dyDescent="0.3"/>
    <row r="1647" s="20" customFormat="1" x14ac:dyDescent="0.3"/>
    <row r="1648" s="20" customFormat="1" x14ac:dyDescent="0.3"/>
    <row r="1649" s="20" customFormat="1" x14ac:dyDescent="0.3"/>
    <row r="1650" s="20" customFormat="1" x14ac:dyDescent="0.3"/>
    <row r="1651" s="20" customFormat="1" x14ac:dyDescent="0.3"/>
    <row r="1652" s="20" customFormat="1" x14ac:dyDescent="0.3"/>
    <row r="1653" s="20" customFormat="1" x14ac:dyDescent="0.3"/>
    <row r="1654" s="20" customFormat="1" x14ac:dyDescent="0.3"/>
    <row r="1655" s="20" customFormat="1" x14ac:dyDescent="0.3"/>
    <row r="1656" s="20" customFormat="1" x14ac:dyDescent="0.3"/>
    <row r="1657" s="20" customFormat="1" x14ac:dyDescent="0.3"/>
    <row r="1658" s="20" customFormat="1" x14ac:dyDescent="0.3"/>
    <row r="1659" s="20" customFormat="1" x14ac:dyDescent="0.3"/>
    <row r="1660" s="20" customFormat="1" x14ac:dyDescent="0.3"/>
    <row r="1661" s="20" customFormat="1" x14ac:dyDescent="0.3"/>
    <row r="1662" s="20" customFormat="1" x14ac:dyDescent="0.3"/>
    <row r="1663" s="20" customFormat="1" x14ac:dyDescent="0.3"/>
    <row r="1664" s="20" customFormat="1" x14ac:dyDescent="0.3"/>
    <row r="1665" s="20" customFormat="1" x14ac:dyDescent="0.3"/>
    <row r="1666" s="20" customFormat="1" x14ac:dyDescent="0.3"/>
    <row r="1667" s="20" customFormat="1" x14ac:dyDescent="0.3"/>
    <row r="1668" s="20" customFormat="1" x14ac:dyDescent="0.3"/>
    <row r="1669" s="20" customFormat="1" x14ac:dyDescent="0.3"/>
    <row r="1670" s="20" customFormat="1" x14ac:dyDescent="0.3"/>
    <row r="1671" s="20" customFormat="1" x14ac:dyDescent="0.3"/>
    <row r="1672" s="20" customFormat="1" x14ac:dyDescent="0.3"/>
    <row r="1673" s="20" customFormat="1" x14ac:dyDescent="0.3"/>
    <row r="1674" s="20" customFormat="1" x14ac:dyDescent="0.3"/>
    <row r="1675" s="20" customFormat="1" x14ac:dyDescent="0.3"/>
    <row r="1676" s="20" customFormat="1" x14ac:dyDescent="0.3"/>
    <row r="1677" s="20" customFormat="1" x14ac:dyDescent="0.3"/>
    <row r="1678" s="20" customFormat="1" x14ac:dyDescent="0.3"/>
    <row r="1679" s="20" customFormat="1" x14ac:dyDescent="0.3"/>
    <row r="1680" s="20" customFormat="1" x14ac:dyDescent="0.3"/>
    <row r="1681" s="20" customFormat="1" x14ac:dyDescent="0.3"/>
    <row r="1682" s="20" customFormat="1" x14ac:dyDescent="0.3"/>
    <row r="1683" s="20" customFormat="1" x14ac:dyDescent="0.3"/>
    <row r="1684" s="20" customFormat="1" x14ac:dyDescent="0.3"/>
    <row r="1685" s="20" customFormat="1" x14ac:dyDescent="0.3"/>
    <row r="1686" s="20" customFormat="1" x14ac:dyDescent="0.3"/>
    <row r="1687" s="20" customFormat="1" x14ac:dyDescent="0.3"/>
    <row r="1688" s="20" customFormat="1" x14ac:dyDescent="0.3"/>
    <row r="1689" s="20" customFormat="1" x14ac:dyDescent="0.3"/>
    <row r="1690" s="20" customFormat="1" x14ac:dyDescent="0.3"/>
    <row r="1691" s="20" customFormat="1" x14ac:dyDescent="0.3"/>
    <row r="1692" s="20" customFormat="1" x14ac:dyDescent="0.3"/>
    <row r="1693" s="20" customFormat="1" x14ac:dyDescent="0.3"/>
    <row r="1694" s="20" customFormat="1" x14ac:dyDescent="0.3"/>
    <row r="1695" s="20" customFormat="1" x14ac:dyDescent="0.3"/>
    <row r="1696" s="20" customFormat="1" x14ac:dyDescent="0.3"/>
    <row r="1697" s="20" customFormat="1" x14ac:dyDescent="0.3"/>
    <row r="1698" s="20" customFormat="1" x14ac:dyDescent="0.3"/>
    <row r="1699" s="20" customFormat="1" x14ac:dyDescent="0.3"/>
    <row r="1700" s="20" customFormat="1" x14ac:dyDescent="0.3"/>
    <row r="1701" s="20" customFormat="1" x14ac:dyDescent="0.3"/>
    <row r="1702" s="20" customFormat="1" x14ac:dyDescent="0.3"/>
    <row r="1703" s="20" customFormat="1" x14ac:dyDescent="0.3"/>
    <row r="1704" s="20" customFormat="1" x14ac:dyDescent="0.3"/>
    <row r="1705" s="20" customFormat="1" x14ac:dyDescent="0.3"/>
    <row r="1706" s="20" customFormat="1" x14ac:dyDescent="0.3"/>
    <row r="1707" s="20" customFormat="1" x14ac:dyDescent="0.3"/>
    <row r="1708" s="20" customFormat="1" x14ac:dyDescent="0.3"/>
    <row r="1709" s="20" customFormat="1" x14ac:dyDescent="0.3"/>
    <row r="1710" s="20" customFormat="1" x14ac:dyDescent="0.3"/>
    <row r="1711" s="20" customFormat="1" x14ac:dyDescent="0.3"/>
    <row r="1712" s="20" customFormat="1" x14ac:dyDescent="0.3"/>
    <row r="1713" s="20" customFormat="1" x14ac:dyDescent="0.3"/>
    <row r="1714" s="20" customFormat="1" x14ac:dyDescent="0.3"/>
    <row r="1715" s="20" customFormat="1" x14ac:dyDescent="0.3"/>
    <row r="1716" s="20" customFormat="1" x14ac:dyDescent="0.3"/>
    <row r="1717" s="20" customFormat="1" x14ac:dyDescent="0.3"/>
    <row r="1718" s="20" customFormat="1" x14ac:dyDescent="0.3"/>
    <row r="1719" s="20" customFormat="1" x14ac:dyDescent="0.3"/>
    <row r="1720" s="20" customFormat="1" x14ac:dyDescent="0.3"/>
    <row r="1721" s="20" customFormat="1" x14ac:dyDescent="0.3"/>
    <row r="1722" s="20" customFormat="1" x14ac:dyDescent="0.3"/>
    <row r="1723" s="20" customFormat="1" x14ac:dyDescent="0.3"/>
    <row r="1724" s="20" customFormat="1" x14ac:dyDescent="0.3"/>
    <row r="1725" s="20" customFormat="1" x14ac:dyDescent="0.3"/>
    <row r="1726" s="20" customFormat="1" x14ac:dyDescent="0.3"/>
    <row r="1727" s="20" customFormat="1" x14ac:dyDescent="0.3"/>
    <row r="1728" s="20" customFormat="1" x14ac:dyDescent="0.3"/>
    <row r="1729" s="20" customFormat="1" x14ac:dyDescent="0.3"/>
    <row r="1730" s="20" customFormat="1" x14ac:dyDescent="0.3"/>
    <row r="1731" s="20" customFormat="1" x14ac:dyDescent="0.3"/>
    <row r="1732" s="20" customFormat="1" x14ac:dyDescent="0.3"/>
    <row r="1733" s="20" customFormat="1" x14ac:dyDescent="0.3"/>
    <row r="1734" s="20" customFormat="1" x14ac:dyDescent="0.3"/>
    <row r="1735" s="20" customFormat="1" x14ac:dyDescent="0.3"/>
    <row r="1736" s="20" customFormat="1" x14ac:dyDescent="0.3"/>
    <row r="1737" s="20" customFormat="1" x14ac:dyDescent="0.3"/>
    <row r="1738" s="20" customFormat="1" x14ac:dyDescent="0.3"/>
    <row r="1739" s="20" customFormat="1" x14ac:dyDescent="0.3"/>
    <row r="1740" s="20" customFormat="1" x14ac:dyDescent="0.3"/>
    <row r="1741" s="20" customFormat="1" x14ac:dyDescent="0.3"/>
    <row r="1742" s="20" customFormat="1" x14ac:dyDescent="0.3"/>
    <row r="1743" s="20" customFormat="1" x14ac:dyDescent="0.3"/>
    <row r="1744" s="20" customFormat="1" x14ac:dyDescent="0.3"/>
    <row r="1745" s="20" customFormat="1" x14ac:dyDescent="0.3"/>
    <row r="1746" s="20" customFormat="1" x14ac:dyDescent="0.3"/>
    <row r="1747" s="20" customFormat="1" x14ac:dyDescent="0.3"/>
    <row r="1748" s="20" customFormat="1" x14ac:dyDescent="0.3"/>
    <row r="1749" s="20" customFormat="1" x14ac:dyDescent="0.3"/>
    <row r="1750" s="20" customFormat="1" x14ac:dyDescent="0.3"/>
    <row r="1751" s="20" customFormat="1" x14ac:dyDescent="0.3"/>
    <row r="1752" s="20" customFormat="1" x14ac:dyDescent="0.3"/>
    <row r="1753" s="20" customFormat="1" x14ac:dyDescent="0.3"/>
    <row r="1754" s="20" customFormat="1" x14ac:dyDescent="0.3"/>
    <row r="1755" s="20" customFormat="1" x14ac:dyDescent="0.3"/>
    <row r="1756" s="20" customFormat="1" x14ac:dyDescent="0.3"/>
    <row r="1757" s="20" customFormat="1" x14ac:dyDescent="0.3"/>
    <row r="1758" s="20" customFormat="1" x14ac:dyDescent="0.3"/>
    <row r="1759" s="20" customFormat="1" x14ac:dyDescent="0.3"/>
    <row r="1760" s="20" customFormat="1" x14ac:dyDescent="0.3"/>
    <row r="1761" s="20" customFormat="1" x14ac:dyDescent="0.3"/>
    <row r="1762" s="20" customFormat="1" x14ac:dyDescent="0.3"/>
    <row r="1763" s="20" customFormat="1" x14ac:dyDescent="0.3"/>
    <row r="1764" s="20" customFormat="1" x14ac:dyDescent="0.3"/>
    <row r="1765" s="20" customFormat="1" x14ac:dyDescent="0.3"/>
    <row r="1766" s="20" customFormat="1" x14ac:dyDescent="0.3"/>
    <row r="1767" s="20" customFormat="1" x14ac:dyDescent="0.3"/>
    <row r="1768" s="20" customFormat="1" x14ac:dyDescent="0.3"/>
    <row r="1769" s="20" customFormat="1" x14ac:dyDescent="0.3"/>
    <row r="1770" s="20" customFormat="1" x14ac:dyDescent="0.3"/>
    <row r="1771" s="20" customFormat="1" x14ac:dyDescent="0.3"/>
    <row r="1772" s="20" customFormat="1" x14ac:dyDescent="0.3"/>
    <row r="1773" s="20" customFormat="1" x14ac:dyDescent="0.3"/>
    <row r="1774" s="20" customFormat="1" x14ac:dyDescent="0.3"/>
    <row r="1775" s="20" customFormat="1" x14ac:dyDescent="0.3"/>
    <row r="1776" s="20" customFormat="1" x14ac:dyDescent="0.3"/>
    <row r="1777" s="20" customFormat="1" x14ac:dyDescent="0.3"/>
    <row r="1778" s="20" customFormat="1" x14ac:dyDescent="0.3"/>
    <row r="1779" s="20" customFormat="1" x14ac:dyDescent="0.3"/>
    <row r="1780" s="20" customFormat="1" x14ac:dyDescent="0.3"/>
    <row r="1781" s="20" customFormat="1" x14ac:dyDescent="0.3"/>
    <row r="1782" s="20" customFormat="1" x14ac:dyDescent="0.3"/>
    <row r="1783" s="20" customFormat="1" x14ac:dyDescent="0.3"/>
    <row r="1784" s="20" customFormat="1" x14ac:dyDescent="0.3"/>
  </sheetData>
  <mergeCells count="4">
    <mergeCell ref="A1:A3"/>
    <mergeCell ref="B1:B3"/>
    <mergeCell ref="C1:C3"/>
    <mergeCell ref="D1:D3"/>
  </mergeCells>
  <pageMargins left="0.4" right="0.03" top="0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1719"/>
  <sheetViews>
    <sheetView topLeftCell="A41" zoomScale="85" zoomScaleNormal="85" workbookViewId="0">
      <selection activeCell="B30" sqref="B30"/>
    </sheetView>
  </sheetViews>
  <sheetFormatPr defaultColWidth="8.88671875" defaultRowHeight="16.2" x14ac:dyDescent="0.3"/>
  <cols>
    <col min="1" max="1" width="4.6640625" style="21" bestFit="1" customWidth="1"/>
    <col min="2" max="2" width="121" style="21" customWidth="1"/>
    <col min="3" max="3" width="16.109375" style="21" bestFit="1" customWidth="1"/>
    <col min="4" max="4" width="8" style="21" bestFit="1" customWidth="1"/>
    <col min="5" max="54" width="8.88671875" style="20"/>
    <col min="55" max="16384" width="8.88671875" style="21"/>
  </cols>
  <sheetData>
    <row r="1" spans="1:5" ht="25.2" customHeight="1" x14ac:dyDescent="0.3">
      <c r="A1" s="91" t="s">
        <v>0</v>
      </c>
      <c r="B1" s="93" t="str">
        <f>IF([3]ICMS!C13="GEO","სამუშაოების დასახელება","Work Description")</f>
        <v>სამუშაოების დასახელება</v>
      </c>
      <c r="C1" s="95" t="str">
        <f>IF([3]ICMS!C13="GEO","განზ. ერთ.","Unit")</f>
        <v>განზ. ერთ.</v>
      </c>
      <c r="D1" s="97" t="str">
        <f>IF([3]ICMS!C13="GEO","რაოდ","Q-ty")</f>
        <v>რაოდ</v>
      </c>
    </row>
    <row r="2" spans="1:5" ht="25.2" customHeight="1" x14ac:dyDescent="0.3">
      <c r="A2" s="92"/>
      <c r="B2" s="94"/>
      <c r="C2" s="96"/>
      <c r="D2" s="98"/>
    </row>
    <row r="3" spans="1:5" ht="24.6" customHeight="1" x14ac:dyDescent="0.3">
      <c r="A3" s="92"/>
      <c r="B3" s="94"/>
      <c r="C3" s="96"/>
      <c r="D3" s="99"/>
    </row>
    <row r="4" spans="1:5" ht="25.2" customHeight="1" x14ac:dyDescent="0.3">
      <c r="A4" s="22">
        <v>1</v>
      </c>
      <c r="B4" s="23">
        <v>3</v>
      </c>
      <c r="C4" s="23">
        <v>4</v>
      </c>
      <c r="D4" s="23">
        <v>6</v>
      </c>
    </row>
    <row r="5" spans="1:5" s="20" customFormat="1" ht="10.95" customHeight="1" x14ac:dyDescent="0.3"/>
    <row r="6" spans="1:5" ht="34.950000000000003" customHeight="1" x14ac:dyDescent="0.3">
      <c r="A6" s="24">
        <v>1</v>
      </c>
      <c r="B6" s="25"/>
      <c r="C6" s="26"/>
      <c r="D6" s="26"/>
    </row>
    <row r="7" spans="1:5" ht="18.600000000000001" x14ac:dyDescent="0.3">
      <c r="A7" s="27"/>
      <c r="B7" s="40" t="s">
        <v>306</v>
      </c>
      <c r="C7" s="41"/>
      <c r="D7" s="42"/>
    </row>
    <row r="8" spans="1:5" ht="18.600000000000001" x14ac:dyDescent="0.3">
      <c r="A8" s="27">
        <v>1</v>
      </c>
      <c r="B8" s="43" t="s">
        <v>307</v>
      </c>
      <c r="C8" s="41" t="s">
        <v>209</v>
      </c>
      <c r="D8" s="28">
        <v>3</v>
      </c>
    </row>
    <row r="9" spans="1:5" ht="18.600000000000001" x14ac:dyDescent="0.3">
      <c r="A9" s="27">
        <v>2</v>
      </c>
      <c r="B9" s="43" t="s">
        <v>308</v>
      </c>
      <c r="C9" s="41" t="s">
        <v>209</v>
      </c>
      <c r="D9" s="28">
        <v>4</v>
      </c>
    </row>
    <row r="10" spans="1:5" ht="18.600000000000001" x14ac:dyDescent="0.3">
      <c r="A10" s="27">
        <v>3</v>
      </c>
      <c r="B10" s="43" t="s">
        <v>309</v>
      </c>
      <c r="C10" s="41" t="s">
        <v>209</v>
      </c>
      <c r="D10" s="28">
        <v>1</v>
      </c>
    </row>
    <row r="11" spans="1:5" ht="18.600000000000001" x14ac:dyDescent="0.3">
      <c r="A11" s="27">
        <v>4</v>
      </c>
      <c r="B11" s="43" t="s">
        <v>311</v>
      </c>
      <c r="C11" s="41" t="s">
        <v>209</v>
      </c>
      <c r="D11" s="28">
        <v>1</v>
      </c>
    </row>
    <row r="12" spans="1:5" ht="18.600000000000001" x14ac:dyDescent="0.3">
      <c r="A12" s="27">
        <v>5</v>
      </c>
      <c r="B12" s="43" t="s">
        <v>312</v>
      </c>
      <c r="C12" s="41" t="s">
        <v>209</v>
      </c>
      <c r="D12" s="28">
        <v>1</v>
      </c>
    </row>
    <row r="13" spans="1:5" ht="18.600000000000001" x14ac:dyDescent="0.3">
      <c r="A13" s="27">
        <v>6</v>
      </c>
      <c r="B13" s="43" t="s">
        <v>313</v>
      </c>
      <c r="C13" s="41" t="s">
        <v>209</v>
      </c>
      <c r="D13" s="28">
        <v>2</v>
      </c>
    </row>
    <row r="14" spans="1:5" ht="18.600000000000001" x14ac:dyDescent="0.3">
      <c r="A14" s="27">
        <v>7</v>
      </c>
      <c r="B14" s="43" t="s">
        <v>310</v>
      </c>
      <c r="C14" s="41" t="s">
        <v>209</v>
      </c>
      <c r="D14" s="28">
        <v>1</v>
      </c>
    </row>
    <row r="15" spans="1:5" ht="18.600000000000001" x14ac:dyDescent="0.3">
      <c r="A15" s="27">
        <v>8</v>
      </c>
      <c r="B15" s="43" t="s">
        <v>314</v>
      </c>
      <c r="C15" s="41" t="s">
        <v>209</v>
      </c>
      <c r="D15" s="28">
        <v>12</v>
      </c>
      <c r="E15" s="44"/>
    </row>
    <row r="16" spans="1:5" ht="18.600000000000001" x14ac:dyDescent="0.3">
      <c r="A16" s="27">
        <v>9</v>
      </c>
      <c r="B16" s="43" t="s">
        <v>315</v>
      </c>
      <c r="C16" s="41" t="s">
        <v>209</v>
      </c>
      <c r="D16" s="28">
        <v>12</v>
      </c>
      <c r="E16" s="44"/>
    </row>
    <row r="17" spans="1:54" ht="18.600000000000001" x14ac:dyDescent="0.3">
      <c r="A17" s="27">
        <v>10</v>
      </c>
      <c r="B17" s="43" t="s">
        <v>316</v>
      </c>
      <c r="C17" s="41" t="s">
        <v>209</v>
      </c>
      <c r="D17" s="28">
        <v>1</v>
      </c>
      <c r="E17" s="44"/>
    </row>
    <row r="18" spans="1:54" ht="18.600000000000001" x14ac:dyDescent="0.3">
      <c r="A18" s="27">
        <v>11</v>
      </c>
      <c r="B18" s="43" t="s">
        <v>317</v>
      </c>
      <c r="C18" s="41" t="s">
        <v>209</v>
      </c>
      <c r="D18" s="28">
        <v>9</v>
      </c>
      <c r="E18" s="44"/>
    </row>
    <row r="19" spans="1:54" ht="18.600000000000001" x14ac:dyDescent="0.3">
      <c r="A19" s="27">
        <v>12</v>
      </c>
      <c r="B19" s="43" t="s">
        <v>318</v>
      </c>
      <c r="C19" s="41" t="s">
        <v>209</v>
      </c>
      <c r="D19" s="28">
        <v>1</v>
      </c>
      <c r="E19" s="44"/>
    </row>
    <row r="20" spans="1:54" ht="18.600000000000001" x14ac:dyDescent="0.3">
      <c r="A20" s="27">
        <v>13</v>
      </c>
      <c r="B20" s="43" t="s">
        <v>476</v>
      </c>
      <c r="C20" s="41" t="s">
        <v>319</v>
      </c>
      <c r="D20" s="28">
        <v>480</v>
      </c>
    </row>
    <row r="21" spans="1:54" ht="18.600000000000001" x14ac:dyDescent="0.3">
      <c r="A21" s="27">
        <v>14</v>
      </c>
      <c r="B21" s="43" t="s">
        <v>320</v>
      </c>
      <c r="C21" s="41" t="s">
        <v>211</v>
      </c>
      <c r="D21" s="28">
        <v>15</v>
      </c>
    </row>
    <row r="22" spans="1:54" ht="18.600000000000001" x14ac:dyDescent="0.3">
      <c r="A22" s="27">
        <v>15</v>
      </c>
      <c r="B22" s="43" t="s">
        <v>321</v>
      </c>
      <c r="C22" s="41" t="s">
        <v>211</v>
      </c>
      <c r="D22" s="28">
        <v>50</v>
      </c>
    </row>
    <row r="23" spans="1:54" ht="18.600000000000001" x14ac:dyDescent="0.3">
      <c r="A23" s="27">
        <v>16</v>
      </c>
      <c r="B23" s="43" t="s">
        <v>322</v>
      </c>
      <c r="C23" s="41" t="s">
        <v>319</v>
      </c>
      <c r="D23" s="35">
        <v>480</v>
      </c>
    </row>
    <row r="24" spans="1:54" ht="18.600000000000001" x14ac:dyDescent="0.3">
      <c r="A24" s="27">
        <v>17</v>
      </c>
      <c r="B24" s="45" t="s">
        <v>248</v>
      </c>
      <c r="C24" s="46" t="s">
        <v>210</v>
      </c>
      <c r="D24" s="35">
        <v>1300</v>
      </c>
      <c r="AZ24" s="21"/>
      <c r="BA24" s="21"/>
      <c r="BB24" s="21"/>
    </row>
    <row r="25" spans="1:54" ht="18.600000000000001" x14ac:dyDescent="0.3">
      <c r="A25" s="27">
        <v>18</v>
      </c>
      <c r="B25" s="43" t="s">
        <v>323</v>
      </c>
      <c r="C25" s="41" t="s">
        <v>211</v>
      </c>
      <c r="D25" s="28">
        <f>D24*0.4</f>
        <v>520</v>
      </c>
    </row>
    <row r="26" spans="1:54" ht="18.600000000000001" x14ac:dyDescent="0.3">
      <c r="A26" s="27">
        <v>19</v>
      </c>
      <c r="B26" s="43" t="s">
        <v>324</v>
      </c>
      <c r="C26" s="41" t="s">
        <v>210</v>
      </c>
      <c r="D26" s="28">
        <f>D24*2</f>
        <v>2600</v>
      </c>
    </row>
    <row r="27" spans="1:54" ht="18.600000000000001" x14ac:dyDescent="0.3">
      <c r="A27" s="27">
        <v>20</v>
      </c>
      <c r="B27" s="31" t="s">
        <v>570</v>
      </c>
      <c r="C27" s="41" t="s">
        <v>211</v>
      </c>
      <c r="D27" s="28">
        <v>90</v>
      </c>
    </row>
    <row r="28" spans="1:54" ht="18.600000000000001" x14ac:dyDescent="0.3">
      <c r="A28" s="27">
        <v>21</v>
      </c>
      <c r="B28" s="43" t="s">
        <v>325</v>
      </c>
      <c r="C28" s="41" t="s">
        <v>210</v>
      </c>
      <c r="D28" s="35">
        <v>3</v>
      </c>
    </row>
    <row r="29" spans="1:54" ht="18.600000000000001" x14ac:dyDescent="0.3">
      <c r="A29" s="27">
        <v>22</v>
      </c>
      <c r="B29" s="43" t="s">
        <v>326</v>
      </c>
      <c r="C29" s="41" t="s">
        <v>210</v>
      </c>
      <c r="D29" s="35">
        <v>1</v>
      </c>
    </row>
    <row r="30" spans="1:54" ht="18.600000000000001" x14ac:dyDescent="0.3">
      <c r="A30" s="27">
        <v>23</v>
      </c>
      <c r="B30" s="43" t="s">
        <v>447</v>
      </c>
      <c r="C30" s="41" t="s">
        <v>210</v>
      </c>
      <c r="D30" s="35">
        <v>1</v>
      </c>
    </row>
    <row r="31" spans="1:54" ht="18.600000000000001" x14ac:dyDescent="0.3">
      <c r="A31" s="27">
        <v>24</v>
      </c>
      <c r="B31" s="43" t="s">
        <v>327</v>
      </c>
      <c r="C31" s="41" t="s">
        <v>210</v>
      </c>
      <c r="D31" s="35">
        <v>77</v>
      </c>
    </row>
    <row r="32" spans="1:54" ht="18.600000000000001" x14ac:dyDescent="0.3">
      <c r="A32" s="27">
        <v>25</v>
      </c>
      <c r="B32" s="43" t="s">
        <v>328</v>
      </c>
      <c r="C32" s="41" t="s">
        <v>210</v>
      </c>
      <c r="D32" s="35">
        <v>75</v>
      </c>
    </row>
    <row r="33" spans="1:4" ht="18.600000000000001" x14ac:dyDescent="0.3">
      <c r="A33" s="27">
        <v>26</v>
      </c>
      <c r="B33" s="43" t="s">
        <v>477</v>
      </c>
      <c r="C33" s="41" t="s">
        <v>210</v>
      </c>
      <c r="D33" s="35">
        <v>1</v>
      </c>
    </row>
    <row r="34" spans="1:4" ht="18.600000000000001" x14ac:dyDescent="0.3">
      <c r="A34" s="27">
        <v>27</v>
      </c>
      <c r="B34" s="43" t="s">
        <v>329</v>
      </c>
      <c r="C34" s="41" t="s">
        <v>210</v>
      </c>
      <c r="D34" s="35">
        <v>23</v>
      </c>
    </row>
    <row r="35" spans="1:4" ht="18.600000000000001" x14ac:dyDescent="0.3">
      <c r="A35" s="27">
        <v>28</v>
      </c>
      <c r="B35" s="43" t="s">
        <v>330</v>
      </c>
      <c r="C35" s="41" t="s">
        <v>210</v>
      </c>
      <c r="D35" s="35">
        <v>1</v>
      </c>
    </row>
    <row r="36" spans="1:4" ht="18.600000000000001" x14ac:dyDescent="0.3">
      <c r="A36" s="27">
        <v>29</v>
      </c>
      <c r="B36" s="43" t="s">
        <v>331</v>
      </c>
      <c r="C36" s="41" t="s">
        <v>210</v>
      </c>
      <c r="D36" s="35">
        <v>1</v>
      </c>
    </row>
    <row r="37" spans="1:4" ht="18.600000000000001" x14ac:dyDescent="0.3">
      <c r="A37" s="27">
        <v>30</v>
      </c>
      <c r="B37" s="43" t="s">
        <v>332</v>
      </c>
      <c r="C37" s="41" t="s">
        <v>210</v>
      </c>
      <c r="D37" s="35">
        <v>7</v>
      </c>
    </row>
    <row r="38" spans="1:4" ht="18.600000000000001" x14ac:dyDescent="0.3">
      <c r="A38" s="27">
        <v>31</v>
      </c>
      <c r="B38" s="43" t="s">
        <v>333</v>
      </c>
      <c r="C38" s="41" t="s">
        <v>210</v>
      </c>
      <c r="D38" s="35">
        <v>1</v>
      </c>
    </row>
    <row r="39" spans="1:4" ht="18.600000000000001" x14ac:dyDescent="0.3">
      <c r="A39" s="27">
        <v>32</v>
      </c>
      <c r="B39" s="43" t="s">
        <v>334</v>
      </c>
      <c r="C39" s="41" t="s">
        <v>210</v>
      </c>
      <c r="D39" s="35">
        <v>1</v>
      </c>
    </row>
    <row r="40" spans="1:4" ht="18.600000000000001" x14ac:dyDescent="0.3">
      <c r="A40" s="27">
        <v>33</v>
      </c>
      <c r="B40" s="43" t="s">
        <v>335</v>
      </c>
      <c r="C40" s="41" t="s">
        <v>210</v>
      </c>
      <c r="D40" s="35">
        <v>1</v>
      </c>
    </row>
    <row r="41" spans="1:4" ht="18.600000000000001" x14ac:dyDescent="0.3">
      <c r="A41" s="27">
        <v>34</v>
      </c>
      <c r="B41" s="43" t="s">
        <v>212</v>
      </c>
      <c r="C41" s="41" t="s">
        <v>209</v>
      </c>
      <c r="D41" s="28">
        <v>1</v>
      </c>
    </row>
    <row r="42" spans="1:4" ht="18.600000000000001" x14ac:dyDescent="0.3">
      <c r="A42" s="27"/>
      <c r="B42" s="52" t="s">
        <v>400</v>
      </c>
      <c r="C42" s="41"/>
      <c r="D42" s="28"/>
    </row>
    <row r="43" spans="1:4" ht="18.600000000000001" x14ac:dyDescent="0.3">
      <c r="A43" s="27">
        <v>1</v>
      </c>
      <c r="B43" s="43" t="s">
        <v>401</v>
      </c>
      <c r="C43" s="41" t="s">
        <v>209</v>
      </c>
      <c r="D43" s="35">
        <v>2</v>
      </c>
    </row>
    <row r="44" spans="1:4" ht="18.600000000000001" x14ac:dyDescent="0.3">
      <c r="A44" s="27">
        <v>2</v>
      </c>
      <c r="B44" s="43" t="s">
        <v>478</v>
      </c>
      <c r="C44" s="41" t="s">
        <v>209</v>
      </c>
      <c r="D44" s="35">
        <v>4</v>
      </c>
    </row>
    <row r="45" spans="1:4" ht="18.600000000000001" x14ac:dyDescent="0.3">
      <c r="A45" s="27">
        <v>3</v>
      </c>
      <c r="B45" s="43" t="s">
        <v>315</v>
      </c>
      <c r="C45" s="41" t="s">
        <v>209</v>
      </c>
      <c r="D45" s="35">
        <v>6</v>
      </c>
    </row>
    <row r="46" spans="1:4" ht="18.600000000000001" x14ac:dyDescent="0.3">
      <c r="A46" s="27">
        <v>4</v>
      </c>
      <c r="B46" s="43" t="s">
        <v>402</v>
      </c>
      <c r="C46" s="41" t="s">
        <v>209</v>
      </c>
      <c r="D46" s="35">
        <v>6</v>
      </c>
    </row>
    <row r="47" spans="1:4" ht="18.600000000000001" x14ac:dyDescent="0.3">
      <c r="A47" s="27">
        <v>5</v>
      </c>
      <c r="B47" s="43" t="s">
        <v>403</v>
      </c>
      <c r="C47" s="41" t="s">
        <v>210</v>
      </c>
      <c r="D47" s="35">
        <v>8</v>
      </c>
    </row>
    <row r="48" spans="1:4" ht="18.600000000000001" x14ac:dyDescent="0.3">
      <c r="A48" s="27">
        <v>6</v>
      </c>
      <c r="B48" s="43" t="s">
        <v>404</v>
      </c>
      <c r="C48" s="41" t="s">
        <v>210</v>
      </c>
      <c r="D48" s="35">
        <v>12</v>
      </c>
    </row>
    <row r="49" spans="1:54" ht="18.600000000000001" x14ac:dyDescent="0.3">
      <c r="A49" s="27">
        <v>7</v>
      </c>
      <c r="B49" s="45" t="s">
        <v>441</v>
      </c>
      <c r="C49" s="41" t="s">
        <v>319</v>
      </c>
      <c r="D49" s="35">
        <v>210</v>
      </c>
    </row>
    <row r="50" spans="1:54" ht="18.600000000000001" x14ac:dyDescent="0.3">
      <c r="A50" s="27">
        <v>8</v>
      </c>
      <c r="B50" s="45" t="s">
        <v>405</v>
      </c>
      <c r="C50" s="41" t="s">
        <v>319</v>
      </c>
      <c r="D50" s="35">
        <v>210</v>
      </c>
    </row>
    <row r="51" spans="1:54" ht="18.600000000000001" x14ac:dyDescent="0.3">
      <c r="A51" s="27">
        <v>9</v>
      </c>
      <c r="B51" s="45" t="s">
        <v>406</v>
      </c>
      <c r="C51" s="41" t="s">
        <v>319</v>
      </c>
      <c r="D51" s="35">
        <v>240</v>
      </c>
    </row>
    <row r="52" spans="1:54" ht="18.600000000000001" x14ac:dyDescent="0.3">
      <c r="A52" s="27">
        <v>10</v>
      </c>
      <c r="B52" s="45" t="s">
        <v>249</v>
      </c>
      <c r="C52" s="46" t="s">
        <v>210</v>
      </c>
      <c r="D52" s="35">
        <v>250</v>
      </c>
      <c r="AZ52" s="21"/>
      <c r="BA52" s="21"/>
      <c r="BB52" s="21"/>
    </row>
    <row r="53" spans="1:54" ht="18.600000000000001" x14ac:dyDescent="0.3">
      <c r="A53" s="27">
        <v>11</v>
      </c>
      <c r="B53" s="43" t="s">
        <v>393</v>
      </c>
      <c r="C53" s="41" t="s">
        <v>211</v>
      </c>
      <c r="D53" s="28">
        <f>D52*0.5</f>
        <v>125</v>
      </c>
    </row>
    <row r="54" spans="1:54" ht="18.600000000000001" x14ac:dyDescent="0.3">
      <c r="A54" s="27">
        <v>12</v>
      </c>
      <c r="B54" s="43" t="s">
        <v>394</v>
      </c>
      <c r="C54" s="41" t="s">
        <v>210</v>
      </c>
      <c r="D54" s="28">
        <f>D52*4</f>
        <v>1000</v>
      </c>
    </row>
    <row r="55" spans="1:54" ht="18.600000000000001" x14ac:dyDescent="0.3">
      <c r="A55" s="27">
        <v>13</v>
      </c>
      <c r="B55" s="31" t="s">
        <v>570</v>
      </c>
      <c r="C55" s="41" t="s">
        <v>211</v>
      </c>
      <c r="D55" s="28">
        <v>80</v>
      </c>
    </row>
    <row r="56" spans="1:54" ht="18.600000000000001" x14ac:dyDescent="0.3">
      <c r="A56" s="27">
        <v>14</v>
      </c>
      <c r="B56" s="45" t="s">
        <v>399</v>
      </c>
      <c r="C56" s="41" t="s">
        <v>209</v>
      </c>
      <c r="D56" s="28">
        <v>1</v>
      </c>
    </row>
    <row r="57" spans="1:54" ht="18.600000000000001" x14ac:dyDescent="0.3">
      <c r="A57" s="48"/>
      <c r="B57" s="49"/>
      <c r="C57" s="50"/>
      <c r="D57" s="51"/>
    </row>
    <row r="58" spans="1:54" s="20" customFormat="1" ht="25.2" customHeight="1" x14ac:dyDescent="0.3"/>
    <row r="59" spans="1:54" s="20" customFormat="1" ht="25.2" customHeight="1" x14ac:dyDescent="0.3"/>
    <row r="60" spans="1:54" s="20" customFormat="1" ht="25.2" customHeight="1" x14ac:dyDescent="0.3"/>
    <row r="61" spans="1:54" s="20" customFormat="1" ht="25.2" customHeight="1" x14ac:dyDescent="0.3"/>
    <row r="62" spans="1:54" s="20" customFormat="1" ht="25.2" customHeight="1" x14ac:dyDescent="0.3"/>
    <row r="63" spans="1:54" s="20" customFormat="1" ht="25.2" customHeight="1" x14ac:dyDescent="0.3"/>
    <row r="64" spans="1:54" s="20" customFormat="1" ht="25.2" customHeight="1" x14ac:dyDescent="0.3"/>
    <row r="65" s="20" customFormat="1" ht="25.2" customHeight="1" x14ac:dyDescent="0.3"/>
    <row r="66" s="20" customFormat="1" ht="25.2" customHeight="1" x14ac:dyDescent="0.3"/>
    <row r="67" s="20" customFormat="1" ht="25.2" customHeight="1" x14ac:dyDescent="0.3"/>
    <row r="68" s="20" customFormat="1" ht="25.2" customHeight="1" x14ac:dyDescent="0.3"/>
    <row r="69" s="20" customFormat="1" ht="25.2" customHeight="1" x14ac:dyDescent="0.3"/>
    <row r="70" s="20" customFormat="1" ht="25.2" customHeight="1" x14ac:dyDescent="0.3"/>
    <row r="71" s="20" customFormat="1" ht="25.2" customHeight="1" x14ac:dyDescent="0.3"/>
    <row r="72" s="20" customFormat="1" x14ac:dyDescent="0.3"/>
    <row r="73" s="20" customFormat="1" x14ac:dyDescent="0.3"/>
    <row r="74" s="20" customFormat="1" x14ac:dyDescent="0.3"/>
    <row r="75" s="20" customFormat="1" x14ac:dyDescent="0.3"/>
    <row r="76" s="20" customFormat="1" x14ac:dyDescent="0.3"/>
    <row r="77" s="20" customFormat="1" x14ac:dyDescent="0.3"/>
    <row r="78" s="20" customFormat="1" x14ac:dyDescent="0.3"/>
    <row r="79" s="20" customFormat="1" x14ac:dyDescent="0.3"/>
    <row r="80" s="20" customFormat="1" x14ac:dyDescent="0.3"/>
    <row r="81" s="20" customFormat="1" x14ac:dyDescent="0.3"/>
    <row r="82" s="20" customFormat="1" x14ac:dyDescent="0.3"/>
    <row r="83" s="20" customFormat="1" x14ac:dyDescent="0.3"/>
    <row r="84" s="20" customFormat="1" x14ac:dyDescent="0.3"/>
    <row r="85" s="20" customFormat="1" x14ac:dyDescent="0.3"/>
    <row r="86" s="20" customFormat="1" x14ac:dyDescent="0.3"/>
    <row r="87" s="20" customFormat="1" x14ac:dyDescent="0.3"/>
    <row r="88" s="20" customFormat="1" x14ac:dyDescent="0.3"/>
    <row r="89" s="20" customFormat="1" x14ac:dyDescent="0.3"/>
    <row r="90" s="20" customFormat="1" x14ac:dyDescent="0.3"/>
    <row r="91" s="20" customFormat="1" x14ac:dyDescent="0.3"/>
    <row r="92" s="20" customFormat="1" x14ac:dyDescent="0.3"/>
    <row r="93" s="20" customFormat="1" x14ac:dyDescent="0.3"/>
    <row r="94" s="20" customFormat="1" x14ac:dyDescent="0.3"/>
    <row r="95" s="20" customFormat="1" x14ac:dyDescent="0.3"/>
    <row r="96" s="20" customFormat="1" x14ac:dyDescent="0.3"/>
    <row r="97" s="20" customFormat="1" x14ac:dyDescent="0.3"/>
    <row r="98" s="20" customFormat="1" x14ac:dyDescent="0.3"/>
    <row r="99" s="20" customFormat="1" x14ac:dyDescent="0.3"/>
    <row r="100" s="20" customFormat="1" x14ac:dyDescent="0.3"/>
    <row r="101" s="20" customFormat="1" x14ac:dyDescent="0.3"/>
    <row r="102" s="20" customFormat="1" x14ac:dyDescent="0.3"/>
    <row r="103" s="20" customFormat="1" x14ac:dyDescent="0.3"/>
    <row r="104" s="20" customFormat="1" x14ac:dyDescent="0.3"/>
    <row r="105" s="20" customFormat="1" x14ac:dyDescent="0.3"/>
    <row r="106" s="20" customFormat="1" x14ac:dyDescent="0.3"/>
    <row r="107" s="20" customFormat="1" x14ac:dyDescent="0.3"/>
    <row r="108" s="20" customFormat="1" x14ac:dyDescent="0.3"/>
    <row r="109" s="20" customFormat="1" x14ac:dyDescent="0.3"/>
    <row r="110" s="20" customFormat="1" x14ac:dyDescent="0.3"/>
    <row r="111" s="20" customFormat="1" x14ac:dyDescent="0.3"/>
    <row r="112" s="20" customFormat="1" x14ac:dyDescent="0.3"/>
    <row r="113" s="20" customFormat="1" x14ac:dyDescent="0.3"/>
    <row r="114" s="20" customFormat="1" x14ac:dyDescent="0.3"/>
    <row r="115" s="20" customFormat="1" x14ac:dyDescent="0.3"/>
    <row r="116" s="20" customFormat="1" x14ac:dyDescent="0.3"/>
    <row r="117" s="20" customFormat="1" x14ac:dyDescent="0.3"/>
    <row r="118" s="20" customFormat="1" x14ac:dyDescent="0.3"/>
    <row r="119" s="20" customFormat="1" x14ac:dyDescent="0.3"/>
    <row r="120" s="20" customFormat="1" x14ac:dyDescent="0.3"/>
    <row r="121" s="20" customFormat="1" x14ac:dyDescent="0.3"/>
    <row r="122" s="20" customFormat="1" x14ac:dyDescent="0.3"/>
    <row r="123" s="20" customFormat="1" x14ac:dyDescent="0.3"/>
    <row r="124" s="20" customFormat="1" x14ac:dyDescent="0.3"/>
    <row r="125" s="20" customFormat="1" x14ac:dyDescent="0.3"/>
    <row r="126" s="20" customFormat="1" x14ac:dyDescent="0.3"/>
    <row r="127" s="20" customFormat="1" x14ac:dyDescent="0.3"/>
    <row r="128" s="20" customFormat="1" x14ac:dyDescent="0.3"/>
    <row r="129" s="20" customFormat="1" x14ac:dyDescent="0.3"/>
    <row r="130" s="20" customFormat="1" x14ac:dyDescent="0.3"/>
    <row r="131" s="20" customFormat="1" x14ac:dyDescent="0.3"/>
    <row r="132" s="20" customFormat="1" x14ac:dyDescent="0.3"/>
    <row r="133" s="20" customFormat="1" x14ac:dyDescent="0.3"/>
    <row r="134" s="20" customFormat="1" x14ac:dyDescent="0.3"/>
    <row r="135" s="20" customFormat="1" x14ac:dyDescent="0.3"/>
    <row r="136" s="20" customFormat="1" x14ac:dyDescent="0.3"/>
    <row r="137" s="20" customFormat="1" x14ac:dyDescent="0.3"/>
    <row r="138" s="20" customFormat="1" x14ac:dyDescent="0.3"/>
    <row r="139" s="20" customFormat="1" x14ac:dyDescent="0.3"/>
    <row r="140" s="20" customFormat="1" x14ac:dyDescent="0.3"/>
    <row r="141" s="20" customFormat="1" x14ac:dyDescent="0.3"/>
    <row r="142" s="20" customFormat="1" x14ac:dyDescent="0.3"/>
    <row r="143" s="20" customFormat="1" x14ac:dyDescent="0.3"/>
    <row r="144" s="20" customFormat="1" x14ac:dyDescent="0.3"/>
    <row r="145" s="20" customFormat="1" x14ac:dyDescent="0.3"/>
    <row r="146" s="20" customFormat="1" x14ac:dyDescent="0.3"/>
    <row r="147" s="20" customFormat="1" x14ac:dyDescent="0.3"/>
    <row r="148" s="20" customFormat="1" x14ac:dyDescent="0.3"/>
    <row r="149" s="20" customFormat="1" x14ac:dyDescent="0.3"/>
    <row r="150" s="20" customFormat="1" x14ac:dyDescent="0.3"/>
    <row r="151" s="20" customFormat="1" x14ac:dyDescent="0.3"/>
    <row r="152" s="20" customFormat="1" x14ac:dyDescent="0.3"/>
    <row r="153" s="20" customFormat="1" x14ac:dyDescent="0.3"/>
    <row r="154" s="20" customFormat="1" x14ac:dyDescent="0.3"/>
    <row r="155" s="20" customFormat="1" x14ac:dyDescent="0.3"/>
    <row r="156" s="20" customFormat="1" x14ac:dyDescent="0.3"/>
    <row r="157" s="20" customFormat="1" x14ac:dyDescent="0.3"/>
    <row r="158" s="20" customFormat="1" x14ac:dyDescent="0.3"/>
    <row r="159" s="20" customFormat="1" x14ac:dyDescent="0.3"/>
    <row r="160" s="20" customFormat="1" x14ac:dyDescent="0.3"/>
    <row r="161" s="20" customFormat="1" x14ac:dyDescent="0.3"/>
    <row r="162" s="20" customFormat="1" x14ac:dyDescent="0.3"/>
    <row r="163" s="20" customFormat="1" x14ac:dyDescent="0.3"/>
    <row r="164" s="20" customFormat="1" x14ac:dyDescent="0.3"/>
    <row r="165" s="20" customFormat="1" x14ac:dyDescent="0.3"/>
    <row r="166" s="20" customFormat="1" x14ac:dyDescent="0.3"/>
    <row r="167" s="20" customFormat="1" x14ac:dyDescent="0.3"/>
    <row r="168" s="20" customFormat="1" x14ac:dyDescent="0.3"/>
    <row r="169" s="20" customFormat="1" x14ac:dyDescent="0.3"/>
    <row r="170" s="20" customFormat="1" x14ac:dyDescent="0.3"/>
    <row r="171" s="20" customFormat="1" x14ac:dyDescent="0.3"/>
    <row r="172" s="20" customFormat="1" x14ac:dyDescent="0.3"/>
    <row r="173" s="20" customFormat="1" x14ac:dyDescent="0.3"/>
    <row r="174" s="20" customFormat="1" x14ac:dyDescent="0.3"/>
    <row r="175" s="20" customFormat="1" x14ac:dyDescent="0.3"/>
    <row r="176" s="20" customFormat="1" x14ac:dyDescent="0.3"/>
    <row r="177" s="20" customFormat="1" x14ac:dyDescent="0.3"/>
    <row r="178" s="20" customFormat="1" x14ac:dyDescent="0.3"/>
    <row r="179" s="20" customFormat="1" x14ac:dyDescent="0.3"/>
    <row r="180" s="20" customFormat="1" x14ac:dyDescent="0.3"/>
    <row r="181" s="20" customFormat="1" x14ac:dyDescent="0.3"/>
    <row r="182" s="20" customFormat="1" x14ac:dyDescent="0.3"/>
    <row r="183" s="20" customFormat="1" x14ac:dyDescent="0.3"/>
    <row r="184" s="20" customFormat="1" x14ac:dyDescent="0.3"/>
    <row r="185" s="20" customFormat="1" x14ac:dyDescent="0.3"/>
    <row r="186" s="20" customFormat="1" x14ac:dyDescent="0.3"/>
    <row r="187" s="20" customFormat="1" x14ac:dyDescent="0.3"/>
    <row r="188" s="20" customFormat="1" x14ac:dyDescent="0.3"/>
    <row r="189" s="20" customFormat="1" x14ac:dyDescent="0.3"/>
    <row r="190" s="20" customFormat="1" x14ac:dyDescent="0.3"/>
    <row r="191" s="20" customFormat="1" x14ac:dyDescent="0.3"/>
    <row r="192" s="20" customFormat="1" x14ac:dyDescent="0.3"/>
    <row r="193" s="20" customFormat="1" x14ac:dyDescent="0.3"/>
    <row r="194" s="20" customFormat="1" x14ac:dyDescent="0.3"/>
    <row r="195" s="20" customFormat="1" x14ac:dyDescent="0.3"/>
    <row r="196" s="20" customFormat="1" x14ac:dyDescent="0.3"/>
    <row r="197" s="20" customFormat="1" x14ac:dyDescent="0.3"/>
    <row r="198" s="20" customFormat="1" x14ac:dyDescent="0.3"/>
    <row r="199" s="20" customFormat="1" x14ac:dyDescent="0.3"/>
    <row r="200" s="20" customFormat="1" x14ac:dyDescent="0.3"/>
    <row r="201" s="20" customFormat="1" x14ac:dyDescent="0.3"/>
    <row r="202" s="20" customFormat="1" x14ac:dyDescent="0.3"/>
    <row r="203" s="20" customFormat="1" x14ac:dyDescent="0.3"/>
    <row r="204" s="20" customFormat="1" x14ac:dyDescent="0.3"/>
    <row r="205" s="20" customFormat="1" x14ac:dyDescent="0.3"/>
    <row r="206" s="20" customFormat="1" x14ac:dyDescent="0.3"/>
    <row r="207" s="20" customFormat="1" x14ac:dyDescent="0.3"/>
    <row r="208" s="20" customFormat="1" x14ac:dyDescent="0.3"/>
    <row r="209" s="20" customFormat="1" x14ac:dyDescent="0.3"/>
    <row r="210" s="20" customFormat="1" x14ac:dyDescent="0.3"/>
    <row r="211" s="20" customFormat="1" x14ac:dyDescent="0.3"/>
    <row r="212" s="20" customFormat="1" x14ac:dyDescent="0.3"/>
    <row r="213" s="20" customFormat="1" x14ac:dyDescent="0.3"/>
    <row r="214" s="20" customFormat="1" x14ac:dyDescent="0.3"/>
    <row r="215" s="20" customFormat="1" x14ac:dyDescent="0.3"/>
    <row r="216" s="20" customFormat="1" x14ac:dyDescent="0.3"/>
    <row r="217" s="20" customFormat="1" x14ac:dyDescent="0.3"/>
    <row r="218" s="20" customFormat="1" x14ac:dyDescent="0.3"/>
    <row r="219" s="20" customFormat="1" x14ac:dyDescent="0.3"/>
    <row r="220" s="20" customFormat="1" x14ac:dyDescent="0.3"/>
    <row r="221" s="20" customFormat="1" x14ac:dyDescent="0.3"/>
    <row r="222" s="20" customFormat="1" x14ac:dyDescent="0.3"/>
    <row r="223" s="20" customFormat="1" x14ac:dyDescent="0.3"/>
    <row r="224" s="20" customFormat="1" x14ac:dyDescent="0.3"/>
    <row r="225" s="20" customFormat="1" x14ac:dyDescent="0.3"/>
    <row r="226" s="20" customFormat="1" x14ac:dyDescent="0.3"/>
    <row r="227" s="20" customFormat="1" x14ac:dyDescent="0.3"/>
    <row r="228" s="20" customFormat="1" x14ac:dyDescent="0.3"/>
    <row r="229" s="20" customFormat="1" x14ac:dyDescent="0.3"/>
    <row r="230" s="20" customFormat="1" x14ac:dyDescent="0.3"/>
    <row r="231" s="20" customFormat="1" x14ac:dyDescent="0.3"/>
    <row r="232" s="20" customFormat="1" x14ac:dyDescent="0.3"/>
    <row r="233" s="20" customFormat="1" x14ac:dyDescent="0.3"/>
    <row r="234" s="20" customFormat="1" x14ac:dyDescent="0.3"/>
    <row r="235" s="20" customFormat="1" x14ac:dyDescent="0.3"/>
    <row r="236" s="20" customFormat="1" x14ac:dyDescent="0.3"/>
    <row r="237" s="20" customFormat="1" x14ac:dyDescent="0.3"/>
    <row r="238" s="20" customFormat="1" x14ac:dyDescent="0.3"/>
    <row r="239" s="20" customFormat="1" x14ac:dyDescent="0.3"/>
    <row r="240" s="20" customFormat="1" x14ac:dyDescent="0.3"/>
    <row r="241" s="20" customFormat="1" x14ac:dyDescent="0.3"/>
    <row r="242" s="20" customFormat="1" x14ac:dyDescent="0.3"/>
    <row r="243" s="20" customFormat="1" x14ac:dyDescent="0.3"/>
    <row r="244" s="20" customFormat="1" x14ac:dyDescent="0.3"/>
    <row r="245" s="20" customFormat="1" x14ac:dyDescent="0.3"/>
    <row r="246" s="20" customFormat="1" x14ac:dyDescent="0.3"/>
    <row r="247" s="20" customFormat="1" x14ac:dyDescent="0.3"/>
    <row r="248" s="20" customFormat="1" x14ac:dyDescent="0.3"/>
    <row r="249" s="20" customFormat="1" x14ac:dyDescent="0.3"/>
    <row r="250" s="20" customFormat="1" x14ac:dyDescent="0.3"/>
    <row r="251" s="20" customFormat="1" x14ac:dyDescent="0.3"/>
    <row r="252" s="20" customFormat="1" x14ac:dyDescent="0.3"/>
    <row r="253" s="20" customFormat="1" x14ac:dyDescent="0.3"/>
    <row r="254" s="20" customFormat="1" x14ac:dyDescent="0.3"/>
    <row r="255" s="20" customFormat="1" x14ac:dyDescent="0.3"/>
    <row r="256" s="20" customFormat="1" x14ac:dyDescent="0.3"/>
    <row r="257" s="20" customFormat="1" x14ac:dyDescent="0.3"/>
    <row r="258" s="20" customFormat="1" x14ac:dyDescent="0.3"/>
    <row r="259" s="20" customFormat="1" x14ac:dyDescent="0.3"/>
    <row r="260" s="20" customFormat="1" x14ac:dyDescent="0.3"/>
    <row r="261" s="20" customFormat="1" x14ac:dyDescent="0.3"/>
    <row r="262" s="20" customFormat="1" x14ac:dyDescent="0.3"/>
    <row r="263" s="20" customFormat="1" x14ac:dyDescent="0.3"/>
    <row r="264" s="20" customFormat="1" x14ac:dyDescent="0.3"/>
    <row r="265" s="20" customFormat="1" x14ac:dyDescent="0.3"/>
    <row r="266" s="20" customFormat="1" x14ac:dyDescent="0.3"/>
    <row r="267" s="20" customFormat="1" x14ac:dyDescent="0.3"/>
    <row r="268" s="20" customFormat="1" x14ac:dyDescent="0.3"/>
    <row r="269" s="20" customFormat="1" x14ac:dyDescent="0.3"/>
    <row r="270" s="20" customFormat="1" x14ac:dyDescent="0.3"/>
    <row r="271" s="20" customFormat="1" x14ac:dyDescent="0.3"/>
    <row r="272" s="20" customFormat="1" x14ac:dyDescent="0.3"/>
    <row r="273" s="20" customFormat="1" x14ac:dyDescent="0.3"/>
    <row r="274" s="20" customFormat="1" x14ac:dyDescent="0.3"/>
    <row r="275" s="20" customFormat="1" x14ac:dyDescent="0.3"/>
    <row r="276" s="20" customFormat="1" x14ac:dyDescent="0.3"/>
    <row r="277" s="20" customFormat="1" x14ac:dyDescent="0.3"/>
    <row r="278" s="20" customFormat="1" x14ac:dyDescent="0.3"/>
    <row r="279" s="20" customFormat="1" x14ac:dyDescent="0.3"/>
    <row r="280" s="20" customFormat="1" x14ac:dyDescent="0.3"/>
    <row r="281" s="20" customFormat="1" x14ac:dyDescent="0.3"/>
    <row r="282" s="20" customFormat="1" x14ac:dyDescent="0.3"/>
    <row r="283" s="20" customFormat="1" x14ac:dyDescent="0.3"/>
    <row r="284" s="20" customFormat="1" x14ac:dyDescent="0.3"/>
    <row r="285" s="20" customFormat="1" x14ac:dyDescent="0.3"/>
    <row r="286" s="20" customFormat="1" x14ac:dyDescent="0.3"/>
    <row r="287" s="20" customFormat="1" x14ac:dyDescent="0.3"/>
    <row r="288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="20" customFormat="1" x14ac:dyDescent="0.3"/>
    <row r="354" s="20" customFormat="1" x14ac:dyDescent="0.3"/>
    <row r="355" s="20" customFormat="1" x14ac:dyDescent="0.3"/>
    <row r="356" s="20" customFormat="1" x14ac:dyDescent="0.3"/>
    <row r="357" s="20" customFormat="1" x14ac:dyDescent="0.3"/>
    <row r="358" s="20" customFormat="1" x14ac:dyDescent="0.3"/>
    <row r="359" s="20" customFormat="1" x14ac:dyDescent="0.3"/>
    <row r="360" s="20" customFormat="1" x14ac:dyDescent="0.3"/>
    <row r="361" s="20" customFormat="1" x14ac:dyDescent="0.3"/>
    <row r="362" s="20" customFormat="1" x14ac:dyDescent="0.3"/>
    <row r="363" s="20" customFormat="1" x14ac:dyDescent="0.3"/>
    <row r="364" s="20" customFormat="1" x14ac:dyDescent="0.3"/>
    <row r="365" s="20" customFormat="1" x14ac:dyDescent="0.3"/>
    <row r="366" s="20" customFormat="1" x14ac:dyDescent="0.3"/>
    <row r="367" s="20" customFormat="1" x14ac:dyDescent="0.3"/>
    <row r="368" s="20" customFormat="1" x14ac:dyDescent="0.3"/>
    <row r="369" s="20" customFormat="1" x14ac:dyDescent="0.3"/>
    <row r="370" s="20" customFormat="1" x14ac:dyDescent="0.3"/>
    <row r="371" s="20" customFormat="1" x14ac:dyDescent="0.3"/>
    <row r="372" s="20" customFormat="1" x14ac:dyDescent="0.3"/>
    <row r="373" s="20" customFormat="1" x14ac:dyDescent="0.3"/>
    <row r="374" s="20" customFormat="1" x14ac:dyDescent="0.3"/>
    <row r="375" s="20" customFormat="1" x14ac:dyDescent="0.3"/>
    <row r="376" s="20" customFormat="1" x14ac:dyDescent="0.3"/>
    <row r="377" s="20" customFormat="1" x14ac:dyDescent="0.3"/>
    <row r="378" s="20" customFormat="1" x14ac:dyDescent="0.3"/>
    <row r="379" s="20" customFormat="1" x14ac:dyDescent="0.3"/>
    <row r="380" s="20" customFormat="1" x14ac:dyDescent="0.3"/>
    <row r="381" s="20" customFormat="1" x14ac:dyDescent="0.3"/>
    <row r="382" s="20" customFormat="1" x14ac:dyDescent="0.3"/>
    <row r="383" s="20" customFormat="1" x14ac:dyDescent="0.3"/>
    <row r="384" s="20" customFormat="1" x14ac:dyDescent="0.3"/>
    <row r="385" s="20" customFormat="1" x14ac:dyDescent="0.3"/>
    <row r="386" s="20" customFormat="1" x14ac:dyDescent="0.3"/>
    <row r="387" s="20" customFormat="1" x14ac:dyDescent="0.3"/>
    <row r="388" s="20" customFormat="1" x14ac:dyDescent="0.3"/>
    <row r="389" s="20" customFormat="1" x14ac:dyDescent="0.3"/>
    <row r="390" s="20" customFormat="1" x14ac:dyDescent="0.3"/>
    <row r="391" s="20" customFormat="1" x14ac:dyDescent="0.3"/>
    <row r="392" s="20" customFormat="1" x14ac:dyDescent="0.3"/>
    <row r="393" s="20" customFormat="1" x14ac:dyDescent="0.3"/>
    <row r="394" s="20" customFormat="1" x14ac:dyDescent="0.3"/>
    <row r="395" s="20" customFormat="1" x14ac:dyDescent="0.3"/>
    <row r="396" s="20" customFormat="1" x14ac:dyDescent="0.3"/>
    <row r="397" s="20" customFormat="1" x14ac:dyDescent="0.3"/>
    <row r="398" s="20" customFormat="1" x14ac:dyDescent="0.3"/>
    <row r="399" s="20" customFormat="1" x14ac:dyDescent="0.3"/>
    <row r="400" s="20" customFormat="1" x14ac:dyDescent="0.3"/>
    <row r="401" s="20" customFormat="1" x14ac:dyDescent="0.3"/>
    <row r="402" s="20" customFormat="1" x14ac:dyDescent="0.3"/>
    <row r="403" s="20" customFormat="1" x14ac:dyDescent="0.3"/>
    <row r="404" s="20" customFormat="1" x14ac:dyDescent="0.3"/>
    <row r="405" s="20" customFormat="1" x14ac:dyDescent="0.3"/>
    <row r="406" s="20" customFormat="1" x14ac:dyDescent="0.3"/>
    <row r="407" s="20" customFormat="1" x14ac:dyDescent="0.3"/>
    <row r="408" s="20" customFormat="1" x14ac:dyDescent="0.3"/>
    <row r="409" s="20" customFormat="1" x14ac:dyDescent="0.3"/>
    <row r="410" s="20" customFormat="1" x14ac:dyDescent="0.3"/>
    <row r="411" s="20" customFormat="1" x14ac:dyDescent="0.3"/>
    <row r="412" s="20" customFormat="1" x14ac:dyDescent="0.3"/>
    <row r="413" s="20" customFormat="1" x14ac:dyDescent="0.3"/>
    <row r="414" s="20" customFormat="1" x14ac:dyDescent="0.3"/>
    <row r="415" s="20" customFormat="1" x14ac:dyDescent="0.3"/>
    <row r="416" s="20" customFormat="1" x14ac:dyDescent="0.3"/>
    <row r="417" s="20" customFormat="1" x14ac:dyDescent="0.3"/>
    <row r="418" s="20" customFormat="1" x14ac:dyDescent="0.3"/>
    <row r="419" s="20" customFormat="1" x14ac:dyDescent="0.3"/>
    <row r="420" s="20" customFormat="1" x14ac:dyDescent="0.3"/>
    <row r="421" s="20" customFormat="1" x14ac:dyDescent="0.3"/>
    <row r="422" s="20" customFormat="1" x14ac:dyDescent="0.3"/>
    <row r="423" s="20" customFormat="1" x14ac:dyDescent="0.3"/>
    <row r="424" s="20" customFormat="1" x14ac:dyDescent="0.3"/>
    <row r="425" s="20" customFormat="1" x14ac:dyDescent="0.3"/>
    <row r="426" s="20" customFormat="1" x14ac:dyDescent="0.3"/>
    <row r="427" s="20" customFormat="1" x14ac:dyDescent="0.3"/>
    <row r="428" s="20" customFormat="1" x14ac:dyDescent="0.3"/>
    <row r="429" s="20" customFormat="1" x14ac:dyDescent="0.3"/>
    <row r="430" s="20" customFormat="1" x14ac:dyDescent="0.3"/>
    <row r="431" s="20" customFormat="1" x14ac:dyDescent="0.3"/>
    <row r="432" s="20" customFormat="1" x14ac:dyDescent="0.3"/>
    <row r="433" s="20" customFormat="1" x14ac:dyDescent="0.3"/>
    <row r="434" s="20" customFormat="1" x14ac:dyDescent="0.3"/>
    <row r="435" s="20" customFormat="1" x14ac:dyDescent="0.3"/>
    <row r="436" s="20" customFormat="1" x14ac:dyDescent="0.3"/>
    <row r="437" s="20" customFormat="1" x14ac:dyDescent="0.3"/>
    <row r="438" s="20" customFormat="1" x14ac:dyDescent="0.3"/>
    <row r="439" s="20" customFormat="1" x14ac:dyDescent="0.3"/>
    <row r="440" s="20" customFormat="1" x14ac:dyDescent="0.3"/>
    <row r="441" s="20" customFormat="1" x14ac:dyDescent="0.3"/>
    <row r="442" s="20" customFormat="1" x14ac:dyDescent="0.3"/>
    <row r="443" s="20" customFormat="1" x14ac:dyDescent="0.3"/>
    <row r="444" s="20" customFormat="1" x14ac:dyDescent="0.3"/>
    <row r="445" s="20" customFormat="1" x14ac:dyDescent="0.3"/>
    <row r="446" s="20" customFormat="1" x14ac:dyDescent="0.3"/>
    <row r="447" s="20" customFormat="1" x14ac:dyDescent="0.3"/>
    <row r="448" s="20" customFormat="1" x14ac:dyDescent="0.3"/>
    <row r="449" s="20" customFormat="1" x14ac:dyDescent="0.3"/>
    <row r="450" s="20" customFormat="1" x14ac:dyDescent="0.3"/>
    <row r="451" s="20" customFormat="1" x14ac:dyDescent="0.3"/>
    <row r="452" s="20" customFormat="1" x14ac:dyDescent="0.3"/>
    <row r="453" s="20" customFormat="1" x14ac:dyDescent="0.3"/>
    <row r="454" s="20" customFormat="1" x14ac:dyDescent="0.3"/>
    <row r="455" s="20" customFormat="1" x14ac:dyDescent="0.3"/>
    <row r="456" s="20" customFormat="1" x14ac:dyDescent="0.3"/>
    <row r="457" s="20" customFormat="1" x14ac:dyDescent="0.3"/>
    <row r="458" s="20" customFormat="1" x14ac:dyDescent="0.3"/>
    <row r="459" s="20" customFormat="1" x14ac:dyDescent="0.3"/>
    <row r="460" s="20" customFormat="1" x14ac:dyDescent="0.3"/>
    <row r="461" s="20" customFormat="1" x14ac:dyDescent="0.3"/>
    <row r="462" s="20" customFormat="1" x14ac:dyDescent="0.3"/>
    <row r="463" s="20" customFormat="1" x14ac:dyDescent="0.3"/>
    <row r="464" s="20" customFormat="1" x14ac:dyDescent="0.3"/>
    <row r="465" s="20" customFormat="1" x14ac:dyDescent="0.3"/>
    <row r="466" s="20" customFormat="1" x14ac:dyDescent="0.3"/>
    <row r="467" s="20" customFormat="1" x14ac:dyDescent="0.3"/>
    <row r="468" s="20" customFormat="1" x14ac:dyDescent="0.3"/>
    <row r="469" s="20" customFormat="1" x14ac:dyDescent="0.3"/>
    <row r="470" s="20" customFormat="1" x14ac:dyDescent="0.3"/>
    <row r="471" s="20" customFormat="1" x14ac:dyDescent="0.3"/>
    <row r="472" s="20" customFormat="1" x14ac:dyDescent="0.3"/>
    <row r="473" s="20" customFormat="1" x14ac:dyDescent="0.3"/>
    <row r="474" s="20" customFormat="1" x14ac:dyDescent="0.3"/>
    <row r="475" s="20" customFormat="1" x14ac:dyDescent="0.3"/>
    <row r="476" s="20" customFormat="1" x14ac:dyDescent="0.3"/>
    <row r="477" s="20" customFormat="1" x14ac:dyDescent="0.3"/>
    <row r="478" s="20" customFormat="1" x14ac:dyDescent="0.3"/>
    <row r="479" s="20" customFormat="1" x14ac:dyDescent="0.3"/>
    <row r="480" s="20" customFormat="1" x14ac:dyDescent="0.3"/>
    <row r="481" s="20" customFormat="1" x14ac:dyDescent="0.3"/>
    <row r="482" s="20" customFormat="1" x14ac:dyDescent="0.3"/>
    <row r="483" s="20" customFormat="1" x14ac:dyDescent="0.3"/>
    <row r="484" s="20" customFormat="1" x14ac:dyDescent="0.3"/>
    <row r="485" s="20" customFormat="1" x14ac:dyDescent="0.3"/>
    <row r="486" s="20" customFormat="1" x14ac:dyDescent="0.3"/>
    <row r="487" s="20" customFormat="1" x14ac:dyDescent="0.3"/>
    <row r="488" s="20" customFormat="1" x14ac:dyDescent="0.3"/>
    <row r="489" s="20" customFormat="1" x14ac:dyDescent="0.3"/>
    <row r="490" s="20" customFormat="1" x14ac:dyDescent="0.3"/>
    <row r="491" s="20" customFormat="1" x14ac:dyDescent="0.3"/>
    <row r="492" s="20" customFormat="1" x14ac:dyDescent="0.3"/>
    <row r="493" s="20" customFormat="1" x14ac:dyDescent="0.3"/>
    <row r="494" s="20" customFormat="1" x14ac:dyDescent="0.3"/>
    <row r="495" s="20" customFormat="1" x14ac:dyDescent="0.3"/>
    <row r="496" s="20" customFormat="1" x14ac:dyDescent="0.3"/>
    <row r="497" s="20" customFormat="1" x14ac:dyDescent="0.3"/>
    <row r="498" s="20" customFormat="1" x14ac:dyDescent="0.3"/>
    <row r="499" s="20" customFormat="1" x14ac:dyDescent="0.3"/>
    <row r="500" s="20" customFormat="1" x14ac:dyDescent="0.3"/>
    <row r="501" s="20" customFormat="1" x14ac:dyDescent="0.3"/>
    <row r="502" s="20" customFormat="1" x14ac:dyDescent="0.3"/>
    <row r="503" s="20" customFormat="1" x14ac:dyDescent="0.3"/>
    <row r="504" s="20" customFormat="1" x14ac:dyDescent="0.3"/>
    <row r="505" s="20" customFormat="1" x14ac:dyDescent="0.3"/>
    <row r="506" s="20" customFormat="1" x14ac:dyDescent="0.3"/>
    <row r="507" s="20" customFormat="1" x14ac:dyDescent="0.3"/>
    <row r="508" s="20" customFormat="1" x14ac:dyDescent="0.3"/>
    <row r="509" s="20" customFormat="1" x14ac:dyDescent="0.3"/>
    <row r="510" s="20" customFormat="1" x14ac:dyDescent="0.3"/>
    <row r="511" s="20" customFormat="1" x14ac:dyDescent="0.3"/>
    <row r="512" s="20" customFormat="1" x14ac:dyDescent="0.3"/>
    <row r="513" s="20" customFormat="1" x14ac:dyDescent="0.3"/>
    <row r="514" s="20" customFormat="1" x14ac:dyDescent="0.3"/>
    <row r="515" s="20" customFormat="1" x14ac:dyDescent="0.3"/>
    <row r="516" s="20" customFormat="1" x14ac:dyDescent="0.3"/>
    <row r="517" s="20" customFormat="1" x14ac:dyDescent="0.3"/>
    <row r="518" s="20" customFormat="1" x14ac:dyDescent="0.3"/>
    <row r="519" s="20" customFormat="1" x14ac:dyDescent="0.3"/>
    <row r="520" s="20" customFormat="1" x14ac:dyDescent="0.3"/>
    <row r="521" s="20" customFormat="1" x14ac:dyDescent="0.3"/>
    <row r="522" s="20" customFormat="1" x14ac:dyDescent="0.3"/>
    <row r="523" s="20" customFormat="1" x14ac:dyDescent="0.3"/>
    <row r="524" s="20" customFormat="1" x14ac:dyDescent="0.3"/>
    <row r="525" s="20" customFormat="1" x14ac:dyDescent="0.3"/>
    <row r="526" s="20" customFormat="1" x14ac:dyDescent="0.3"/>
    <row r="527" s="20" customFormat="1" x14ac:dyDescent="0.3"/>
    <row r="528" s="20" customFormat="1" x14ac:dyDescent="0.3"/>
    <row r="529" s="20" customFormat="1" x14ac:dyDescent="0.3"/>
    <row r="530" s="20" customFormat="1" x14ac:dyDescent="0.3"/>
    <row r="531" s="20" customFormat="1" x14ac:dyDescent="0.3"/>
    <row r="532" s="20" customFormat="1" x14ac:dyDescent="0.3"/>
    <row r="533" s="20" customFormat="1" x14ac:dyDescent="0.3"/>
    <row r="534" s="20" customFormat="1" x14ac:dyDescent="0.3"/>
    <row r="535" s="20" customFormat="1" x14ac:dyDescent="0.3"/>
    <row r="536" s="20" customFormat="1" x14ac:dyDescent="0.3"/>
    <row r="537" s="20" customFormat="1" x14ac:dyDescent="0.3"/>
    <row r="538" s="20" customFormat="1" x14ac:dyDescent="0.3"/>
    <row r="539" s="20" customFormat="1" x14ac:dyDescent="0.3"/>
    <row r="540" s="20" customFormat="1" x14ac:dyDescent="0.3"/>
    <row r="541" s="20" customFormat="1" x14ac:dyDescent="0.3"/>
    <row r="542" s="20" customFormat="1" x14ac:dyDescent="0.3"/>
    <row r="543" s="20" customFormat="1" x14ac:dyDescent="0.3"/>
    <row r="544" s="20" customFormat="1" x14ac:dyDescent="0.3"/>
    <row r="545" s="20" customFormat="1" x14ac:dyDescent="0.3"/>
    <row r="546" s="20" customFormat="1" x14ac:dyDescent="0.3"/>
    <row r="547" s="20" customFormat="1" x14ac:dyDescent="0.3"/>
    <row r="548" s="20" customFormat="1" x14ac:dyDescent="0.3"/>
    <row r="549" s="20" customFormat="1" x14ac:dyDescent="0.3"/>
    <row r="550" s="20" customFormat="1" x14ac:dyDescent="0.3"/>
    <row r="551" s="20" customFormat="1" x14ac:dyDescent="0.3"/>
    <row r="552" s="20" customFormat="1" x14ac:dyDescent="0.3"/>
    <row r="553" s="20" customFormat="1" x14ac:dyDescent="0.3"/>
    <row r="554" s="20" customFormat="1" x14ac:dyDescent="0.3"/>
    <row r="555" s="20" customFormat="1" x14ac:dyDescent="0.3"/>
    <row r="556" s="20" customFormat="1" x14ac:dyDescent="0.3"/>
    <row r="557" s="20" customFormat="1" x14ac:dyDescent="0.3"/>
    <row r="558" s="20" customFormat="1" x14ac:dyDescent="0.3"/>
    <row r="559" s="20" customFormat="1" x14ac:dyDescent="0.3"/>
    <row r="560" s="20" customFormat="1" x14ac:dyDescent="0.3"/>
    <row r="561" s="20" customFormat="1" x14ac:dyDescent="0.3"/>
    <row r="562" s="20" customFormat="1" x14ac:dyDescent="0.3"/>
    <row r="563" s="20" customFormat="1" x14ac:dyDescent="0.3"/>
    <row r="564" s="20" customFormat="1" x14ac:dyDescent="0.3"/>
    <row r="565" s="20" customFormat="1" x14ac:dyDescent="0.3"/>
    <row r="566" s="20" customFormat="1" x14ac:dyDescent="0.3"/>
    <row r="567" s="20" customFormat="1" x14ac:dyDescent="0.3"/>
    <row r="568" s="20" customFormat="1" x14ac:dyDescent="0.3"/>
    <row r="569" s="20" customFormat="1" x14ac:dyDescent="0.3"/>
    <row r="570" s="20" customFormat="1" x14ac:dyDescent="0.3"/>
    <row r="571" s="20" customFormat="1" x14ac:dyDescent="0.3"/>
    <row r="572" s="20" customFormat="1" x14ac:dyDescent="0.3"/>
    <row r="573" s="20" customFormat="1" x14ac:dyDescent="0.3"/>
    <row r="574" s="20" customFormat="1" x14ac:dyDescent="0.3"/>
    <row r="575" s="20" customFormat="1" x14ac:dyDescent="0.3"/>
    <row r="576" s="20" customFormat="1" x14ac:dyDescent="0.3"/>
    <row r="577" s="20" customFormat="1" x14ac:dyDescent="0.3"/>
    <row r="578" s="20" customFormat="1" x14ac:dyDescent="0.3"/>
    <row r="579" s="20" customFormat="1" x14ac:dyDescent="0.3"/>
    <row r="580" s="20" customFormat="1" x14ac:dyDescent="0.3"/>
    <row r="581" s="20" customFormat="1" x14ac:dyDescent="0.3"/>
    <row r="582" s="20" customFormat="1" x14ac:dyDescent="0.3"/>
    <row r="583" s="20" customFormat="1" x14ac:dyDescent="0.3"/>
    <row r="584" s="20" customFormat="1" x14ac:dyDescent="0.3"/>
    <row r="585" s="20" customFormat="1" x14ac:dyDescent="0.3"/>
    <row r="586" s="20" customFormat="1" x14ac:dyDescent="0.3"/>
    <row r="587" s="20" customFormat="1" x14ac:dyDescent="0.3"/>
    <row r="588" s="20" customFormat="1" x14ac:dyDescent="0.3"/>
    <row r="589" s="20" customFormat="1" x14ac:dyDescent="0.3"/>
    <row r="590" s="20" customFormat="1" x14ac:dyDescent="0.3"/>
    <row r="591" s="20" customFormat="1" x14ac:dyDescent="0.3"/>
    <row r="592" s="20" customFormat="1" x14ac:dyDescent="0.3"/>
    <row r="593" s="20" customFormat="1" x14ac:dyDescent="0.3"/>
    <row r="594" s="20" customFormat="1" x14ac:dyDescent="0.3"/>
    <row r="595" s="20" customFormat="1" x14ac:dyDescent="0.3"/>
    <row r="596" s="20" customFormat="1" x14ac:dyDescent="0.3"/>
    <row r="597" s="20" customFormat="1" x14ac:dyDescent="0.3"/>
    <row r="598" s="20" customFormat="1" x14ac:dyDescent="0.3"/>
    <row r="599" s="20" customFormat="1" x14ac:dyDescent="0.3"/>
    <row r="600" s="20" customFormat="1" x14ac:dyDescent="0.3"/>
    <row r="601" s="20" customFormat="1" x14ac:dyDescent="0.3"/>
    <row r="602" s="20" customFormat="1" x14ac:dyDescent="0.3"/>
    <row r="603" s="20" customFormat="1" x14ac:dyDescent="0.3"/>
    <row r="604" s="20" customFormat="1" x14ac:dyDescent="0.3"/>
    <row r="605" s="20" customFormat="1" x14ac:dyDescent="0.3"/>
    <row r="606" s="20" customFormat="1" x14ac:dyDescent="0.3"/>
    <row r="607" s="20" customFormat="1" x14ac:dyDescent="0.3"/>
    <row r="608" s="20" customFormat="1" x14ac:dyDescent="0.3"/>
    <row r="609" s="20" customFormat="1" x14ac:dyDescent="0.3"/>
    <row r="610" s="20" customFormat="1" x14ac:dyDescent="0.3"/>
    <row r="611" s="20" customFormat="1" x14ac:dyDescent="0.3"/>
    <row r="612" s="20" customFormat="1" x14ac:dyDescent="0.3"/>
    <row r="613" s="20" customFormat="1" x14ac:dyDescent="0.3"/>
    <row r="614" s="20" customFormat="1" x14ac:dyDescent="0.3"/>
    <row r="615" s="20" customFormat="1" x14ac:dyDescent="0.3"/>
    <row r="616" s="20" customFormat="1" x14ac:dyDescent="0.3"/>
    <row r="617" s="20" customFormat="1" x14ac:dyDescent="0.3"/>
    <row r="618" s="20" customFormat="1" x14ac:dyDescent="0.3"/>
    <row r="619" s="20" customFormat="1" x14ac:dyDescent="0.3"/>
    <row r="620" s="20" customFormat="1" x14ac:dyDescent="0.3"/>
    <row r="621" s="20" customFormat="1" x14ac:dyDescent="0.3"/>
    <row r="622" s="20" customFormat="1" x14ac:dyDescent="0.3"/>
    <row r="623" s="20" customFormat="1" x14ac:dyDescent="0.3"/>
    <row r="624" s="20" customFormat="1" x14ac:dyDescent="0.3"/>
    <row r="625" s="20" customFormat="1" x14ac:dyDescent="0.3"/>
    <row r="626" s="20" customFormat="1" x14ac:dyDescent="0.3"/>
    <row r="627" s="20" customFormat="1" x14ac:dyDescent="0.3"/>
    <row r="628" s="20" customFormat="1" x14ac:dyDescent="0.3"/>
    <row r="629" s="20" customFormat="1" x14ac:dyDescent="0.3"/>
    <row r="630" s="20" customFormat="1" x14ac:dyDescent="0.3"/>
    <row r="631" s="20" customFormat="1" x14ac:dyDescent="0.3"/>
    <row r="632" s="20" customFormat="1" x14ac:dyDescent="0.3"/>
    <row r="633" s="20" customFormat="1" x14ac:dyDescent="0.3"/>
    <row r="634" s="20" customFormat="1" x14ac:dyDescent="0.3"/>
    <row r="635" s="20" customFormat="1" x14ac:dyDescent="0.3"/>
    <row r="636" s="20" customFormat="1" x14ac:dyDescent="0.3"/>
    <row r="637" s="20" customFormat="1" x14ac:dyDescent="0.3"/>
    <row r="638" s="20" customFormat="1" x14ac:dyDescent="0.3"/>
    <row r="639" s="20" customFormat="1" x14ac:dyDescent="0.3"/>
    <row r="640" s="20" customFormat="1" x14ac:dyDescent="0.3"/>
    <row r="641" s="20" customFormat="1" x14ac:dyDescent="0.3"/>
    <row r="642" s="20" customFormat="1" x14ac:dyDescent="0.3"/>
    <row r="643" s="20" customFormat="1" x14ac:dyDescent="0.3"/>
    <row r="644" s="20" customFormat="1" x14ac:dyDescent="0.3"/>
    <row r="645" s="20" customFormat="1" x14ac:dyDescent="0.3"/>
    <row r="646" s="20" customFormat="1" x14ac:dyDescent="0.3"/>
    <row r="647" s="20" customFormat="1" x14ac:dyDescent="0.3"/>
    <row r="648" s="20" customFormat="1" x14ac:dyDescent="0.3"/>
    <row r="649" s="20" customFormat="1" x14ac:dyDescent="0.3"/>
    <row r="650" s="20" customFormat="1" x14ac:dyDescent="0.3"/>
    <row r="651" s="20" customFormat="1" x14ac:dyDescent="0.3"/>
    <row r="652" s="20" customFormat="1" x14ac:dyDescent="0.3"/>
    <row r="653" s="20" customFormat="1" x14ac:dyDescent="0.3"/>
    <row r="654" s="20" customFormat="1" x14ac:dyDescent="0.3"/>
    <row r="655" s="20" customFormat="1" x14ac:dyDescent="0.3"/>
    <row r="656" s="20" customFormat="1" x14ac:dyDescent="0.3"/>
    <row r="657" s="20" customFormat="1" x14ac:dyDescent="0.3"/>
    <row r="658" s="20" customFormat="1" x14ac:dyDescent="0.3"/>
    <row r="659" s="20" customFormat="1" x14ac:dyDescent="0.3"/>
    <row r="660" s="20" customFormat="1" x14ac:dyDescent="0.3"/>
    <row r="661" s="20" customFormat="1" x14ac:dyDescent="0.3"/>
    <row r="662" s="20" customFormat="1" x14ac:dyDescent="0.3"/>
    <row r="663" s="20" customFormat="1" x14ac:dyDescent="0.3"/>
    <row r="664" s="20" customFormat="1" x14ac:dyDescent="0.3"/>
    <row r="665" s="20" customFormat="1" x14ac:dyDescent="0.3"/>
    <row r="666" s="20" customFormat="1" x14ac:dyDescent="0.3"/>
    <row r="667" s="20" customFormat="1" x14ac:dyDescent="0.3"/>
    <row r="668" s="20" customFormat="1" x14ac:dyDescent="0.3"/>
    <row r="669" s="20" customFormat="1" x14ac:dyDescent="0.3"/>
    <row r="670" s="20" customFormat="1" x14ac:dyDescent="0.3"/>
    <row r="671" s="20" customFormat="1" x14ac:dyDescent="0.3"/>
    <row r="672" s="20" customFormat="1" x14ac:dyDescent="0.3"/>
    <row r="673" s="20" customFormat="1" x14ac:dyDescent="0.3"/>
    <row r="674" s="20" customFormat="1" x14ac:dyDescent="0.3"/>
    <row r="675" s="20" customFormat="1" x14ac:dyDescent="0.3"/>
    <row r="676" s="20" customFormat="1" x14ac:dyDescent="0.3"/>
    <row r="677" s="20" customFormat="1" x14ac:dyDescent="0.3"/>
    <row r="678" s="20" customFormat="1" x14ac:dyDescent="0.3"/>
    <row r="679" s="20" customFormat="1" x14ac:dyDescent="0.3"/>
    <row r="680" s="20" customFormat="1" x14ac:dyDescent="0.3"/>
    <row r="681" s="20" customFormat="1" x14ac:dyDescent="0.3"/>
    <row r="682" s="20" customFormat="1" x14ac:dyDescent="0.3"/>
    <row r="683" s="20" customFormat="1" x14ac:dyDescent="0.3"/>
    <row r="684" s="20" customFormat="1" x14ac:dyDescent="0.3"/>
    <row r="685" s="20" customFormat="1" x14ac:dyDescent="0.3"/>
    <row r="686" s="20" customFormat="1" x14ac:dyDescent="0.3"/>
    <row r="687" s="20" customFormat="1" x14ac:dyDescent="0.3"/>
    <row r="688" s="20" customFormat="1" x14ac:dyDescent="0.3"/>
    <row r="689" s="20" customFormat="1" x14ac:dyDescent="0.3"/>
    <row r="690" s="20" customFormat="1" x14ac:dyDescent="0.3"/>
    <row r="691" s="20" customFormat="1" x14ac:dyDescent="0.3"/>
    <row r="692" s="20" customFormat="1" x14ac:dyDescent="0.3"/>
    <row r="693" s="20" customFormat="1" x14ac:dyDescent="0.3"/>
    <row r="694" s="20" customFormat="1" x14ac:dyDescent="0.3"/>
    <row r="695" s="20" customFormat="1" x14ac:dyDescent="0.3"/>
    <row r="696" s="20" customFormat="1" x14ac:dyDescent="0.3"/>
    <row r="697" s="20" customFormat="1" x14ac:dyDescent="0.3"/>
    <row r="698" s="20" customFormat="1" x14ac:dyDescent="0.3"/>
    <row r="699" s="20" customFormat="1" x14ac:dyDescent="0.3"/>
    <row r="700" s="20" customFormat="1" x14ac:dyDescent="0.3"/>
    <row r="701" s="20" customFormat="1" x14ac:dyDescent="0.3"/>
    <row r="702" s="20" customFormat="1" x14ac:dyDescent="0.3"/>
    <row r="703" s="20" customFormat="1" x14ac:dyDescent="0.3"/>
    <row r="704" s="20" customFormat="1" x14ac:dyDescent="0.3"/>
    <row r="705" s="20" customFormat="1" x14ac:dyDescent="0.3"/>
    <row r="706" s="20" customFormat="1" x14ac:dyDescent="0.3"/>
    <row r="707" s="20" customFormat="1" x14ac:dyDescent="0.3"/>
    <row r="708" s="20" customFormat="1" x14ac:dyDescent="0.3"/>
    <row r="709" s="20" customFormat="1" x14ac:dyDescent="0.3"/>
    <row r="710" s="20" customFormat="1" x14ac:dyDescent="0.3"/>
    <row r="711" s="20" customFormat="1" x14ac:dyDescent="0.3"/>
    <row r="712" s="20" customFormat="1" x14ac:dyDescent="0.3"/>
    <row r="713" s="20" customFormat="1" x14ac:dyDescent="0.3"/>
    <row r="714" s="20" customFormat="1" x14ac:dyDescent="0.3"/>
    <row r="715" s="20" customFormat="1" x14ac:dyDescent="0.3"/>
    <row r="716" s="20" customFormat="1" x14ac:dyDescent="0.3"/>
    <row r="717" s="20" customFormat="1" x14ac:dyDescent="0.3"/>
    <row r="718" s="20" customFormat="1" x14ac:dyDescent="0.3"/>
    <row r="719" s="20" customFormat="1" x14ac:dyDescent="0.3"/>
    <row r="720" s="20" customFormat="1" x14ac:dyDescent="0.3"/>
    <row r="721" s="20" customFormat="1" x14ac:dyDescent="0.3"/>
    <row r="722" s="20" customFormat="1" x14ac:dyDescent="0.3"/>
    <row r="723" s="20" customFormat="1" x14ac:dyDescent="0.3"/>
    <row r="724" s="20" customFormat="1" x14ac:dyDescent="0.3"/>
    <row r="725" s="20" customFormat="1" x14ac:dyDescent="0.3"/>
    <row r="726" s="20" customFormat="1" x14ac:dyDescent="0.3"/>
    <row r="727" s="20" customFormat="1" x14ac:dyDescent="0.3"/>
    <row r="728" s="20" customFormat="1" x14ac:dyDescent="0.3"/>
    <row r="729" s="20" customFormat="1" x14ac:dyDescent="0.3"/>
    <row r="730" s="20" customFormat="1" x14ac:dyDescent="0.3"/>
    <row r="731" s="20" customFormat="1" x14ac:dyDescent="0.3"/>
    <row r="732" s="20" customFormat="1" x14ac:dyDescent="0.3"/>
    <row r="733" s="20" customFormat="1" x14ac:dyDescent="0.3"/>
    <row r="734" s="20" customFormat="1" x14ac:dyDescent="0.3"/>
    <row r="735" s="20" customFormat="1" x14ac:dyDescent="0.3"/>
    <row r="736" s="20" customFormat="1" x14ac:dyDescent="0.3"/>
    <row r="737" s="20" customFormat="1" x14ac:dyDescent="0.3"/>
    <row r="738" s="20" customFormat="1" x14ac:dyDescent="0.3"/>
    <row r="739" s="20" customFormat="1" x14ac:dyDescent="0.3"/>
    <row r="740" s="20" customFormat="1" x14ac:dyDescent="0.3"/>
    <row r="741" s="20" customFormat="1" x14ac:dyDescent="0.3"/>
    <row r="742" s="20" customFormat="1" x14ac:dyDescent="0.3"/>
    <row r="743" s="20" customFormat="1" x14ac:dyDescent="0.3"/>
    <row r="744" s="20" customFormat="1" x14ac:dyDescent="0.3"/>
    <row r="745" s="20" customFormat="1" x14ac:dyDescent="0.3"/>
    <row r="746" s="20" customFormat="1" x14ac:dyDescent="0.3"/>
    <row r="747" s="20" customFormat="1" x14ac:dyDescent="0.3"/>
    <row r="748" s="20" customFormat="1" x14ac:dyDescent="0.3"/>
    <row r="749" s="20" customFormat="1" x14ac:dyDescent="0.3"/>
    <row r="750" s="20" customFormat="1" x14ac:dyDescent="0.3"/>
    <row r="751" s="20" customFormat="1" x14ac:dyDescent="0.3"/>
    <row r="752" s="20" customFormat="1" x14ac:dyDescent="0.3"/>
    <row r="753" s="20" customFormat="1" x14ac:dyDescent="0.3"/>
    <row r="754" s="20" customFormat="1" x14ac:dyDescent="0.3"/>
    <row r="755" s="20" customFormat="1" x14ac:dyDescent="0.3"/>
    <row r="756" s="20" customFormat="1" x14ac:dyDescent="0.3"/>
    <row r="757" s="20" customFormat="1" x14ac:dyDescent="0.3"/>
    <row r="758" s="20" customFormat="1" x14ac:dyDescent="0.3"/>
    <row r="759" s="20" customFormat="1" x14ac:dyDescent="0.3"/>
    <row r="760" s="20" customFormat="1" x14ac:dyDescent="0.3"/>
    <row r="761" s="20" customFormat="1" x14ac:dyDescent="0.3"/>
    <row r="762" s="20" customFormat="1" x14ac:dyDescent="0.3"/>
    <row r="763" s="20" customFormat="1" x14ac:dyDescent="0.3"/>
    <row r="764" s="20" customFormat="1" x14ac:dyDescent="0.3"/>
    <row r="765" s="20" customFormat="1" x14ac:dyDescent="0.3"/>
    <row r="766" s="20" customFormat="1" x14ac:dyDescent="0.3"/>
    <row r="767" s="20" customFormat="1" x14ac:dyDescent="0.3"/>
    <row r="768" s="20" customFormat="1" x14ac:dyDescent="0.3"/>
    <row r="769" s="20" customFormat="1" x14ac:dyDescent="0.3"/>
    <row r="770" s="20" customFormat="1" x14ac:dyDescent="0.3"/>
    <row r="771" s="20" customFormat="1" x14ac:dyDescent="0.3"/>
    <row r="772" s="20" customFormat="1" x14ac:dyDescent="0.3"/>
    <row r="773" s="20" customFormat="1" x14ac:dyDescent="0.3"/>
    <row r="774" s="20" customFormat="1" x14ac:dyDescent="0.3"/>
    <row r="775" s="20" customFormat="1" x14ac:dyDescent="0.3"/>
    <row r="776" s="20" customFormat="1" x14ac:dyDescent="0.3"/>
    <row r="777" s="20" customFormat="1" x14ac:dyDescent="0.3"/>
    <row r="778" s="20" customFormat="1" x14ac:dyDescent="0.3"/>
    <row r="779" s="20" customFormat="1" x14ac:dyDescent="0.3"/>
    <row r="780" s="20" customFormat="1" x14ac:dyDescent="0.3"/>
    <row r="781" s="20" customFormat="1" x14ac:dyDescent="0.3"/>
    <row r="782" s="20" customFormat="1" x14ac:dyDescent="0.3"/>
    <row r="783" s="20" customFormat="1" x14ac:dyDescent="0.3"/>
    <row r="784" s="20" customFormat="1" x14ac:dyDescent="0.3"/>
    <row r="785" s="20" customFormat="1" x14ac:dyDescent="0.3"/>
    <row r="786" s="20" customFormat="1" x14ac:dyDescent="0.3"/>
    <row r="787" s="20" customFormat="1" x14ac:dyDescent="0.3"/>
    <row r="788" s="20" customFormat="1" x14ac:dyDescent="0.3"/>
    <row r="789" s="20" customFormat="1" x14ac:dyDescent="0.3"/>
    <row r="790" s="20" customFormat="1" x14ac:dyDescent="0.3"/>
    <row r="791" s="20" customFormat="1" x14ac:dyDescent="0.3"/>
    <row r="792" s="20" customFormat="1" x14ac:dyDescent="0.3"/>
    <row r="793" s="20" customFormat="1" x14ac:dyDescent="0.3"/>
    <row r="794" s="20" customFormat="1" x14ac:dyDescent="0.3"/>
    <row r="795" s="20" customFormat="1" x14ac:dyDescent="0.3"/>
    <row r="796" s="20" customFormat="1" x14ac:dyDescent="0.3"/>
    <row r="797" s="20" customFormat="1" x14ac:dyDescent="0.3"/>
    <row r="798" s="20" customFormat="1" x14ac:dyDescent="0.3"/>
    <row r="799" s="20" customFormat="1" x14ac:dyDescent="0.3"/>
    <row r="800" s="20" customFormat="1" x14ac:dyDescent="0.3"/>
    <row r="801" s="20" customFormat="1" x14ac:dyDescent="0.3"/>
    <row r="802" s="20" customFormat="1" x14ac:dyDescent="0.3"/>
    <row r="803" s="20" customFormat="1" x14ac:dyDescent="0.3"/>
    <row r="804" s="20" customFormat="1" x14ac:dyDescent="0.3"/>
    <row r="805" s="20" customFormat="1" x14ac:dyDescent="0.3"/>
    <row r="806" s="20" customFormat="1" x14ac:dyDescent="0.3"/>
    <row r="807" s="20" customFormat="1" x14ac:dyDescent="0.3"/>
    <row r="808" s="20" customFormat="1" x14ac:dyDescent="0.3"/>
    <row r="809" s="20" customFormat="1" x14ac:dyDescent="0.3"/>
    <row r="810" s="20" customFormat="1" x14ac:dyDescent="0.3"/>
    <row r="811" s="20" customFormat="1" x14ac:dyDescent="0.3"/>
    <row r="812" s="20" customFormat="1" x14ac:dyDescent="0.3"/>
    <row r="813" s="20" customFormat="1" x14ac:dyDescent="0.3"/>
    <row r="814" s="20" customFormat="1" x14ac:dyDescent="0.3"/>
    <row r="815" s="20" customFormat="1" x14ac:dyDescent="0.3"/>
    <row r="816" s="20" customFormat="1" x14ac:dyDescent="0.3"/>
    <row r="817" s="20" customFormat="1" x14ac:dyDescent="0.3"/>
    <row r="818" s="20" customFormat="1" x14ac:dyDescent="0.3"/>
    <row r="819" s="20" customFormat="1" x14ac:dyDescent="0.3"/>
    <row r="820" s="20" customFormat="1" x14ac:dyDescent="0.3"/>
    <row r="821" s="20" customFormat="1" x14ac:dyDescent="0.3"/>
    <row r="822" s="20" customFormat="1" x14ac:dyDescent="0.3"/>
    <row r="823" s="20" customFormat="1" x14ac:dyDescent="0.3"/>
    <row r="824" s="20" customFormat="1" x14ac:dyDescent="0.3"/>
    <row r="825" s="20" customFormat="1" x14ac:dyDescent="0.3"/>
    <row r="826" s="20" customFormat="1" x14ac:dyDescent="0.3"/>
    <row r="827" s="20" customFormat="1" x14ac:dyDescent="0.3"/>
    <row r="828" s="20" customFormat="1" x14ac:dyDescent="0.3"/>
    <row r="829" s="20" customFormat="1" x14ac:dyDescent="0.3"/>
    <row r="830" s="20" customFormat="1" x14ac:dyDescent="0.3"/>
    <row r="831" s="20" customFormat="1" x14ac:dyDescent="0.3"/>
    <row r="832" s="20" customFormat="1" x14ac:dyDescent="0.3"/>
    <row r="833" s="20" customFormat="1" x14ac:dyDescent="0.3"/>
    <row r="834" s="20" customFormat="1" x14ac:dyDescent="0.3"/>
    <row r="835" s="20" customFormat="1" x14ac:dyDescent="0.3"/>
    <row r="836" s="20" customFormat="1" x14ac:dyDescent="0.3"/>
    <row r="837" s="20" customFormat="1" x14ac:dyDescent="0.3"/>
    <row r="838" s="20" customFormat="1" x14ac:dyDescent="0.3"/>
    <row r="839" s="20" customFormat="1" x14ac:dyDescent="0.3"/>
    <row r="840" s="20" customFormat="1" x14ac:dyDescent="0.3"/>
    <row r="841" s="20" customFormat="1" x14ac:dyDescent="0.3"/>
    <row r="842" s="20" customFormat="1" x14ac:dyDescent="0.3"/>
    <row r="843" s="20" customFormat="1" x14ac:dyDescent="0.3"/>
    <row r="844" s="20" customFormat="1" x14ac:dyDescent="0.3"/>
    <row r="845" s="20" customFormat="1" x14ac:dyDescent="0.3"/>
    <row r="846" s="20" customFormat="1" x14ac:dyDescent="0.3"/>
    <row r="847" s="20" customFormat="1" x14ac:dyDescent="0.3"/>
    <row r="848" s="20" customFormat="1" x14ac:dyDescent="0.3"/>
    <row r="849" s="20" customFormat="1" x14ac:dyDescent="0.3"/>
    <row r="850" s="20" customFormat="1" x14ac:dyDescent="0.3"/>
    <row r="851" s="20" customFormat="1" x14ac:dyDescent="0.3"/>
    <row r="852" s="20" customFormat="1" x14ac:dyDescent="0.3"/>
    <row r="853" s="20" customFormat="1" x14ac:dyDescent="0.3"/>
    <row r="854" s="20" customFormat="1" x14ac:dyDescent="0.3"/>
    <row r="855" s="20" customFormat="1" x14ac:dyDescent="0.3"/>
    <row r="856" s="20" customFormat="1" x14ac:dyDescent="0.3"/>
    <row r="857" s="20" customFormat="1" x14ac:dyDescent="0.3"/>
    <row r="858" s="20" customFormat="1" x14ac:dyDescent="0.3"/>
    <row r="859" s="20" customFormat="1" x14ac:dyDescent="0.3"/>
    <row r="860" s="20" customFormat="1" x14ac:dyDescent="0.3"/>
    <row r="861" s="20" customFormat="1" x14ac:dyDescent="0.3"/>
    <row r="862" s="20" customFormat="1" x14ac:dyDescent="0.3"/>
    <row r="863" s="20" customFormat="1" x14ac:dyDescent="0.3"/>
    <row r="864" s="20" customFormat="1" x14ac:dyDescent="0.3"/>
    <row r="865" s="20" customFormat="1" x14ac:dyDescent="0.3"/>
    <row r="866" s="20" customFormat="1" x14ac:dyDescent="0.3"/>
    <row r="867" s="20" customFormat="1" x14ac:dyDescent="0.3"/>
    <row r="868" s="20" customFormat="1" x14ac:dyDescent="0.3"/>
    <row r="869" s="20" customFormat="1" x14ac:dyDescent="0.3"/>
    <row r="870" s="20" customFormat="1" x14ac:dyDescent="0.3"/>
    <row r="871" s="20" customFormat="1" x14ac:dyDescent="0.3"/>
    <row r="872" s="20" customFormat="1" x14ac:dyDescent="0.3"/>
    <row r="873" s="20" customFormat="1" x14ac:dyDescent="0.3"/>
    <row r="874" s="20" customFormat="1" x14ac:dyDescent="0.3"/>
    <row r="875" s="20" customFormat="1" x14ac:dyDescent="0.3"/>
    <row r="876" s="20" customFormat="1" x14ac:dyDescent="0.3"/>
    <row r="877" s="20" customFormat="1" x14ac:dyDescent="0.3"/>
    <row r="878" s="20" customFormat="1" x14ac:dyDescent="0.3"/>
    <row r="879" s="20" customFormat="1" x14ac:dyDescent="0.3"/>
    <row r="880" s="20" customFormat="1" x14ac:dyDescent="0.3"/>
    <row r="881" s="20" customFormat="1" x14ac:dyDescent="0.3"/>
    <row r="882" s="20" customFormat="1" x14ac:dyDescent="0.3"/>
    <row r="883" s="20" customFormat="1" x14ac:dyDescent="0.3"/>
    <row r="884" s="20" customFormat="1" x14ac:dyDescent="0.3"/>
    <row r="885" s="20" customFormat="1" x14ac:dyDescent="0.3"/>
    <row r="886" s="20" customFormat="1" x14ac:dyDescent="0.3"/>
    <row r="887" s="20" customFormat="1" x14ac:dyDescent="0.3"/>
    <row r="888" s="20" customFormat="1" x14ac:dyDescent="0.3"/>
    <row r="889" s="20" customFormat="1" x14ac:dyDescent="0.3"/>
    <row r="890" s="20" customFormat="1" x14ac:dyDescent="0.3"/>
    <row r="891" s="20" customFormat="1" x14ac:dyDescent="0.3"/>
    <row r="892" s="20" customFormat="1" x14ac:dyDescent="0.3"/>
    <row r="893" s="20" customFormat="1" x14ac:dyDescent="0.3"/>
    <row r="894" s="20" customFormat="1" x14ac:dyDescent="0.3"/>
    <row r="895" s="20" customFormat="1" x14ac:dyDescent="0.3"/>
    <row r="896" s="20" customFormat="1" x14ac:dyDescent="0.3"/>
    <row r="897" s="20" customFormat="1" x14ac:dyDescent="0.3"/>
    <row r="898" s="20" customFormat="1" x14ac:dyDescent="0.3"/>
    <row r="899" s="20" customFormat="1" x14ac:dyDescent="0.3"/>
    <row r="900" s="20" customFormat="1" x14ac:dyDescent="0.3"/>
    <row r="901" s="20" customFormat="1" x14ac:dyDescent="0.3"/>
    <row r="902" s="20" customFormat="1" x14ac:dyDescent="0.3"/>
    <row r="903" s="20" customFormat="1" x14ac:dyDescent="0.3"/>
    <row r="904" s="20" customFormat="1" x14ac:dyDescent="0.3"/>
    <row r="905" s="20" customFormat="1" x14ac:dyDescent="0.3"/>
    <row r="906" s="20" customFormat="1" x14ac:dyDescent="0.3"/>
    <row r="907" s="20" customFormat="1" x14ac:dyDescent="0.3"/>
    <row r="908" s="20" customFormat="1" x14ac:dyDescent="0.3"/>
    <row r="909" s="20" customFormat="1" x14ac:dyDescent="0.3"/>
    <row r="910" s="20" customFormat="1" x14ac:dyDescent="0.3"/>
    <row r="911" s="20" customFormat="1" x14ac:dyDescent="0.3"/>
    <row r="912" s="20" customFormat="1" x14ac:dyDescent="0.3"/>
    <row r="913" s="20" customFormat="1" x14ac:dyDescent="0.3"/>
    <row r="914" s="20" customFormat="1" x14ac:dyDescent="0.3"/>
    <row r="915" s="20" customFormat="1" x14ac:dyDescent="0.3"/>
    <row r="916" s="20" customFormat="1" x14ac:dyDescent="0.3"/>
    <row r="917" s="20" customFormat="1" x14ac:dyDescent="0.3"/>
    <row r="918" s="20" customFormat="1" x14ac:dyDescent="0.3"/>
    <row r="919" s="20" customFormat="1" x14ac:dyDescent="0.3"/>
    <row r="920" s="20" customFormat="1" x14ac:dyDescent="0.3"/>
    <row r="921" s="20" customFormat="1" x14ac:dyDescent="0.3"/>
    <row r="922" s="20" customFormat="1" x14ac:dyDescent="0.3"/>
    <row r="923" s="20" customFormat="1" x14ac:dyDescent="0.3"/>
    <row r="924" s="20" customFormat="1" x14ac:dyDescent="0.3"/>
    <row r="925" s="20" customFormat="1" x14ac:dyDescent="0.3"/>
    <row r="926" s="20" customFormat="1" x14ac:dyDescent="0.3"/>
    <row r="927" s="20" customFormat="1" x14ac:dyDescent="0.3"/>
    <row r="928" s="20" customFormat="1" x14ac:dyDescent="0.3"/>
    <row r="929" s="20" customFormat="1" x14ac:dyDescent="0.3"/>
    <row r="930" s="20" customFormat="1" x14ac:dyDescent="0.3"/>
    <row r="931" s="20" customFormat="1" x14ac:dyDescent="0.3"/>
    <row r="932" s="20" customFormat="1" x14ac:dyDescent="0.3"/>
    <row r="933" s="20" customFormat="1" x14ac:dyDescent="0.3"/>
    <row r="934" s="20" customFormat="1" x14ac:dyDescent="0.3"/>
    <row r="935" s="20" customFormat="1" x14ac:dyDescent="0.3"/>
    <row r="936" s="20" customFormat="1" x14ac:dyDescent="0.3"/>
    <row r="937" s="20" customFormat="1" x14ac:dyDescent="0.3"/>
    <row r="938" s="20" customFormat="1" x14ac:dyDescent="0.3"/>
    <row r="939" s="20" customFormat="1" x14ac:dyDescent="0.3"/>
    <row r="940" s="20" customFormat="1" x14ac:dyDescent="0.3"/>
    <row r="941" s="20" customFormat="1" x14ac:dyDescent="0.3"/>
    <row r="942" s="20" customFormat="1" x14ac:dyDescent="0.3"/>
    <row r="943" s="20" customFormat="1" x14ac:dyDescent="0.3"/>
    <row r="944" s="20" customFormat="1" x14ac:dyDescent="0.3"/>
    <row r="945" s="20" customFormat="1" x14ac:dyDescent="0.3"/>
    <row r="946" s="20" customFormat="1" x14ac:dyDescent="0.3"/>
    <row r="947" s="20" customFormat="1" x14ac:dyDescent="0.3"/>
    <row r="948" s="20" customFormat="1" x14ac:dyDescent="0.3"/>
    <row r="949" s="20" customFormat="1" x14ac:dyDescent="0.3"/>
    <row r="950" s="20" customFormat="1" x14ac:dyDescent="0.3"/>
    <row r="951" s="20" customFormat="1" x14ac:dyDescent="0.3"/>
    <row r="952" s="20" customFormat="1" x14ac:dyDescent="0.3"/>
    <row r="953" s="20" customFormat="1" x14ac:dyDescent="0.3"/>
    <row r="954" s="20" customFormat="1" x14ac:dyDescent="0.3"/>
    <row r="955" s="20" customFormat="1" x14ac:dyDescent="0.3"/>
    <row r="956" s="20" customFormat="1" x14ac:dyDescent="0.3"/>
    <row r="957" s="20" customFormat="1" x14ac:dyDescent="0.3"/>
    <row r="958" s="20" customFormat="1" x14ac:dyDescent="0.3"/>
    <row r="959" s="20" customFormat="1" x14ac:dyDescent="0.3"/>
    <row r="960" s="20" customFormat="1" x14ac:dyDescent="0.3"/>
    <row r="961" s="20" customFormat="1" x14ac:dyDescent="0.3"/>
    <row r="962" s="20" customFormat="1" x14ac:dyDescent="0.3"/>
    <row r="963" s="20" customFormat="1" x14ac:dyDescent="0.3"/>
    <row r="964" s="20" customFormat="1" x14ac:dyDescent="0.3"/>
    <row r="965" s="20" customFormat="1" x14ac:dyDescent="0.3"/>
    <row r="966" s="20" customFormat="1" x14ac:dyDescent="0.3"/>
    <row r="967" s="20" customFormat="1" x14ac:dyDescent="0.3"/>
    <row r="968" s="20" customFormat="1" x14ac:dyDescent="0.3"/>
    <row r="969" s="20" customFormat="1" x14ac:dyDescent="0.3"/>
    <row r="970" s="20" customFormat="1" x14ac:dyDescent="0.3"/>
    <row r="971" s="20" customFormat="1" x14ac:dyDescent="0.3"/>
    <row r="972" s="20" customFormat="1" x14ac:dyDescent="0.3"/>
    <row r="973" s="20" customFormat="1" x14ac:dyDescent="0.3"/>
    <row r="974" s="20" customFormat="1" x14ac:dyDescent="0.3"/>
    <row r="975" s="20" customFormat="1" x14ac:dyDescent="0.3"/>
    <row r="976" s="20" customFormat="1" x14ac:dyDescent="0.3"/>
    <row r="977" s="20" customFormat="1" x14ac:dyDescent="0.3"/>
    <row r="978" s="20" customFormat="1" x14ac:dyDescent="0.3"/>
    <row r="979" s="20" customFormat="1" x14ac:dyDescent="0.3"/>
    <row r="980" s="20" customFormat="1" x14ac:dyDescent="0.3"/>
    <row r="981" s="20" customFormat="1" x14ac:dyDescent="0.3"/>
    <row r="982" s="20" customFormat="1" x14ac:dyDescent="0.3"/>
    <row r="983" s="20" customFormat="1" x14ac:dyDescent="0.3"/>
    <row r="984" s="20" customFormat="1" x14ac:dyDescent="0.3"/>
    <row r="985" s="20" customFormat="1" x14ac:dyDescent="0.3"/>
    <row r="986" s="20" customFormat="1" x14ac:dyDescent="0.3"/>
    <row r="987" s="20" customFormat="1" x14ac:dyDescent="0.3"/>
    <row r="988" s="20" customFormat="1" x14ac:dyDescent="0.3"/>
    <row r="989" s="20" customFormat="1" x14ac:dyDescent="0.3"/>
    <row r="990" s="20" customFormat="1" x14ac:dyDescent="0.3"/>
    <row r="991" s="20" customFormat="1" x14ac:dyDescent="0.3"/>
    <row r="992" s="20" customFormat="1" x14ac:dyDescent="0.3"/>
    <row r="993" s="20" customFormat="1" x14ac:dyDescent="0.3"/>
    <row r="994" s="20" customFormat="1" x14ac:dyDescent="0.3"/>
    <row r="995" s="20" customFormat="1" x14ac:dyDescent="0.3"/>
    <row r="996" s="20" customFormat="1" x14ac:dyDescent="0.3"/>
    <row r="997" s="20" customFormat="1" x14ac:dyDescent="0.3"/>
    <row r="998" s="20" customFormat="1" x14ac:dyDescent="0.3"/>
    <row r="999" s="20" customFormat="1" x14ac:dyDescent="0.3"/>
    <row r="1000" s="20" customFormat="1" x14ac:dyDescent="0.3"/>
    <row r="1001" s="20" customFormat="1" x14ac:dyDescent="0.3"/>
    <row r="1002" s="20" customFormat="1" x14ac:dyDescent="0.3"/>
    <row r="1003" s="20" customFormat="1" x14ac:dyDescent="0.3"/>
    <row r="1004" s="20" customFormat="1" x14ac:dyDescent="0.3"/>
    <row r="1005" s="20" customFormat="1" x14ac:dyDescent="0.3"/>
    <row r="1006" s="20" customFormat="1" x14ac:dyDescent="0.3"/>
    <row r="1007" s="20" customFormat="1" x14ac:dyDescent="0.3"/>
    <row r="1008" s="20" customFormat="1" x14ac:dyDescent="0.3"/>
    <row r="1009" s="20" customFormat="1" x14ac:dyDescent="0.3"/>
    <row r="1010" s="20" customFormat="1" x14ac:dyDescent="0.3"/>
    <row r="1011" s="20" customFormat="1" x14ac:dyDescent="0.3"/>
    <row r="1012" s="20" customFormat="1" x14ac:dyDescent="0.3"/>
    <row r="1013" s="20" customFormat="1" x14ac:dyDescent="0.3"/>
    <row r="1014" s="20" customFormat="1" x14ac:dyDescent="0.3"/>
    <row r="1015" s="20" customFormat="1" x14ac:dyDescent="0.3"/>
    <row r="1016" s="20" customFormat="1" x14ac:dyDescent="0.3"/>
    <row r="1017" s="20" customFormat="1" x14ac:dyDescent="0.3"/>
    <row r="1018" s="20" customFormat="1" x14ac:dyDescent="0.3"/>
    <row r="1019" s="20" customFormat="1" x14ac:dyDescent="0.3"/>
    <row r="1020" s="20" customFormat="1" x14ac:dyDescent="0.3"/>
    <row r="1021" s="20" customFormat="1" x14ac:dyDescent="0.3"/>
    <row r="1022" s="20" customFormat="1" x14ac:dyDescent="0.3"/>
    <row r="1023" s="20" customFormat="1" x14ac:dyDescent="0.3"/>
    <row r="1024" s="20" customFormat="1" x14ac:dyDescent="0.3"/>
    <row r="1025" s="20" customFormat="1" x14ac:dyDescent="0.3"/>
    <row r="1026" s="20" customFormat="1" x14ac:dyDescent="0.3"/>
    <row r="1027" s="20" customFormat="1" x14ac:dyDescent="0.3"/>
    <row r="1028" s="20" customFormat="1" x14ac:dyDescent="0.3"/>
    <row r="1029" s="20" customFormat="1" x14ac:dyDescent="0.3"/>
    <row r="1030" s="20" customFormat="1" x14ac:dyDescent="0.3"/>
    <row r="1031" s="20" customFormat="1" x14ac:dyDescent="0.3"/>
    <row r="1032" s="20" customFormat="1" x14ac:dyDescent="0.3"/>
    <row r="1033" s="20" customFormat="1" x14ac:dyDescent="0.3"/>
    <row r="1034" s="20" customFormat="1" x14ac:dyDescent="0.3"/>
    <row r="1035" s="20" customFormat="1" x14ac:dyDescent="0.3"/>
    <row r="1036" s="20" customFormat="1" x14ac:dyDescent="0.3"/>
    <row r="1037" s="20" customFormat="1" x14ac:dyDescent="0.3"/>
    <row r="1038" s="20" customFormat="1" x14ac:dyDescent="0.3"/>
    <row r="1039" s="20" customFormat="1" x14ac:dyDescent="0.3"/>
    <row r="1040" s="20" customFormat="1" x14ac:dyDescent="0.3"/>
    <row r="1041" s="20" customFormat="1" x14ac:dyDescent="0.3"/>
    <row r="1042" s="20" customFormat="1" x14ac:dyDescent="0.3"/>
    <row r="1043" s="20" customFormat="1" x14ac:dyDescent="0.3"/>
    <row r="1044" s="20" customFormat="1" x14ac:dyDescent="0.3"/>
    <row r="1045" s="20" customFormat="1" x14ac:dyDescent="0.3"/>
    <row r="1046" s="20" customFormat="1" x14ac:dyDescent="0.3"/>
    <row r="1047" s="20" customFormat="1" x14ac:dyDescent="0.3"/>
    <row r="1048" s="20" customFormat="1" x14ac:dyDescent="0.3"/>
    <row r="1049" s="20" customFormat="1" x14ac:dyDescent="0.3"/>
    <row r="1050" s="20" customFormat="1" x14ac:dyDescent="0.3"/>
    <row r="1051" s="20" customFormat="1" x14ac:dyDescent="0.3"/>
    <row r="1052" s="20" customFormat="1" x14ac:dyDescent="0.3"/>
    <row r="1053" s="20" customFormat="1" x14ac:dyDescent="0.3"/>
    <row r="1054" s="20" customFormat="1" x14ac:dyDescent="0.3"/>
    <row r="1055" s="20" customFormat="1" x14ac:dyDescent="0.3"/>
    <row r="1056" s="20" customFormat="1" x14ac:dyDescent="0.3"/>
    <row r="1057" s="20" customFormat="1" x14ac:dyDescent="0.3"/>
    <row r="1058" s="20" customFormat="1" x14ac:dyDescent="0.3"/>
    <row r="1059" s="20" customFormat="1" x14ac:dyDescent="0.3"/>
    <row r="1060" s="20" customFormat="1" x14ac:dyDescent="0.3"/>
    <row r="1061" s="20" customFormat="1" x14ac:dyDescent="0.3"/>
    <row r="1062" s="20" customFormat="1" x14ac:dyDescent="0.3"/>
    <row r="1063" s="20" customFormat="1" x14ac:dyDescent="0.3"/>
    <row r="1064" s="20" customFormat="1" x14ac:dyDescent="0.3"/>
    <row r="1065" s="20" customFormat="1" x14ac:dyDescent="0.3"/>
    <row r="1066" s="20" customFormat="1" x14ac:dyDescent="0.3"/>
    <row r="1067" s="20" customFormat="1" x14ac:dyDescent="0.3"/>
    <row r="1068" s="20" customFormat="1" x14ac:dyDescent="0.3"/>
    <row r="1069" s="20" customFormat="1" x14ac:dyDescent="0.3"/>
    <row r="1070" s="20" customFormat="1" x14ac:dyDescent="0.3"/>
    <row r="1071" s="20" customFormat="1" x14ac:dyDescent="0.3"/>
    <row r="1072" s="20" customFormat="1" x14ac:dyDescent="0.3"/>
    <row r="1073" s="20" customFormat="1" x14ac:dyDescent="0.3"/>
    <row r="1074" s="20" customFormat="1" x14ac:dyDescent="0.3"/>
    <row r="1075" s="20" customFormat="1" x14ac:dyDescent="0.3"/>
    <row r="1076" s="20" customFormat="1" x14ac:dyDescent="0.3"/>
    <row r="1077" s="20" customFormat="1" x14ac:dyDescent="0.3"/>
    <row r="1078" s="20" customFormat="1" x14ac:dyDescent="0.3"/>
    <row r="1079" s="20" customFormat="1" x14ac:dyDescent="0.3"/>
    <row r="1080" s="20" customFormat="1" x14ac:dyDescent="0.3"/>
    <row r="1081" s="20" customFormat="1" x14ac:dyDescent="0.3"/>
    <row r="1082" s="20" customFormat="1" x14ac:dyDescent="0.3"/>
    <row r="1083" s="20" customFormat="1" x14ac:dyDescent="0.3"/>
    <row r="1084" s="20" customFormat="1" x14ac:dyDescent="0.3"/>
    <row r="1085" s="20" customFormat="1" x14ac:dyDescent="0.3"/>
    <row r="1086" s="20" customFormat="1" x14ac:dyDescent="0.3"/>
    <row r="1087" s="20" customFormat="1" x14ac:dyDescent="0.3"/>
    <row r="1088" s="20" customFormat="1" x14ac:dyDescent="0.3"/>
    <row r="1089" s="20" customFormat="1" x14ac:dyDescent="0.3"/>
    <row r="1090" s="20" customFormat="1" x14ac:dyDescent="0.3"/>
    <row r="1091" s="20" customFormat="1" x14ac:dyDescent="0.3"/>
    <row r="1092" s="20" customFormat="1" x14ac:dyDescent="0.3"/>
    <row r="1093" s="20" customFormat="1" x14ac:dyDescent="0.3"/>
    <row r="1094" s="20" customFormat="1" x14ac:dyDescent="0.3"/>
    <row r="1095" s="20" customFormat="1" x14ac:dyDescent="0.3"/>
    <row r="1096" s="20" customFormat="1" x14ac:dyDescent="0.3"/>
    <row r="1097" s="20" customFormat="1" x14ac:dyDescent="0.3"/>
    <row r="1098" s="20" customFormat="1" x14ac:dyDescent="0.3"/>
    <row r="1099" s="20" customFormat="1" x14ac:dyDescent="0.3"/>
    <row r="1100" s="20" customFormat="1" x14ac:dyDescent="0.3"/>
    <row r="1101" s="20" customFormat="1" x14ac:dyDescent="0.3"/>
    <row r="1102" s="20" customFormat="1" x14ac:dyDescent="0.3"/>
    <row r="1103" s="20" customFormat="1" x14ac:dyDescent="0.3"/>
    <row r="1104" s="20" customFormat="1" x14ac:dyDescent="0.3"/>
    <row r="1105" s="20" customFormat="1" x14ac:dyDescent="0.3"/>
    <row r="1106" s="20" customFormat="1" x14ac:dyDescent="0.3"/>
    <row r="1107" s="20" customFormat="1" x14ac:dyDescent="0.3"/>
    <row r="1108" s="20" customFormat="1" x14ac:dyDescent="0.3"/>
    <row r="1109" s="20" customFormat="1" x14ac:dyDescent="0.3"/>
    <row r="1110" s="20" customFormat="1" x14ac:dyDescent="0.3"/>
    <row r="1111" s="20" customFormat="1" x14ac:dyDescent="0.3"/>
    <row r="1112" s="20" customFormat="1" x14ac:dyDescent="0.3"/>
    <row r="1113" s="20" customFormat="1" x14ac:dyDescent="0.3"/>
    <row r="1114" s="20" customFormat="1" x14ac:dyDescent="0.3"/>
    <row r="1115" s="20" customFormat="1" x14ac:dyDescent="0.3"/>
    <row r="1116" s="20" customFormat="1" x14ac:dyDescent="0.3"/>
    <row r="1117" s="20" customFormat="1" x14ac:dyDescent="0.3"/>
    <row r="1118" s="20" customFormat="1" x14ac:dyDescent="0.3"/>
    <row r="1119" s="20" customFormat="1" x14ac:dyDescent="0.3"/>
    <row r="1120" s="20" customFormat="1" x14ac:dyDescent="0.3"/>
    <row r="1121" s="20" customFormat="1" x14ac:dyDescent="0.3"/>
    <row r="1122" s="20" customFormat="1" x14ac:dyDescent="0.3"/>
    <row r="1123" s="20" customFormat="1" x14ac:dyDescent="0.3"/>
    <row r="1124" s="20" customFormat="1" x14ac:dyDescent="0.3"/>
    <row r="1125" s="20" customFormat="1" x14ac:dyDescent="0.3"/>
    <row r="1126" s="20" customFormat="1" x14ac:dyDescent="0.3"/>
    <row r="1127" s="20" customFormat="1" x14ac:dyDescent="0.3"/>
    <row r="1128" s="20" customFormat="1" x14ac:dyDescent="0.3"/>
    <row r="1129" s="20" customFormat="1" x14ac:dyDescent="0.3"/>
    <row r="1130" s="20" customFormat="1" x14ac:dyDescent="0.3"/>
    <row r="1131" s="20" customFormat="1" x14ac:dyDescent="0.3"/>
    <row r="1132" s="20" customFormat="1" x14ac:dyDescent="0.3"/>
    <row r="1133" s="20" customFormat="1" x14ac:dyDescent="0.3"/>
    <row r="1134" s="20" customFormat="1" x14ac:dyDescent="0.3"/>
    <row r="1135" s="20" customFormat="1" x14ac:dyDescent="0.3"/>
    <row r="1136" s="20" customFormat="1" x14ac:dyDescent="0.3"/>
    <row r="1137" s="20" customFormat="1" x14ac:dyDescent="0.3"/>
    <row r="1138" s="20" customFormat="1" x14ac:dyDescent="0.3"/>
    <row r="1139" s="20" customFormat="1" x14ac:dyDescent="0.3"/>
    <row r="1140" s="20" customFormat="1" x14ac:dyDescent="0.3"/>
    <row r="1141" s="20" customFormat="1" x14ac:dyDescent="0.3"/>
    <row r="1142" s="20" customFormat="1" x14ac:dyDescent="0.3"/>
    <row r="1143" s="20" customFormat="1" x14ac:dyDescent="0.3"/>
    <row r="1144" s="20" customFormat="1" x14ac:dyDescent="0.3"/>
    <row r="1145" s="20" customFormat="1" x14ac:dyDescent="0.3"/>
    <row r="1146" s="20" customFormat="1" x14ac:dyDescent="0.3"/>
    <row r="1147" s="20" customFormat="1" x14ac:dyDescent="0.3"/>
    <row r="1148" s="20" customFormat="1" x14ac:dyDescent="0.3"/>
    <row r="1149" s="20" customFormat="1" x14ac:dyDescent="0.3"/>
    <row r="1150" s="20" customFormat="1" x14ac:dyDescent="0.3"/>
    <row r="1151" s="20" customFormat="1" x14ac:dyDescent="0.3"/>
    <row r="1152" s="20" customFormat="1" x14ac:dyDescent="0.3"/>
    <row r="1153" s="20" customFormat="1" x14ac:dyDescent="0.3"/>
    <row r="1154" s="20" customFormat="1" x14ac:dyDescent="0.3"/>
    <row r="1155" s="20" customFormat="1" x14ac:dyDescent="0.3"/>
    <row r="1156" s="20" customFormat="1" x14ac:dyDescent="0.3"/>
    <row r="1157" s="20" customFormat="1" x14ac:dyDescent="0.3"/>
    <row r="1158" s="20" customFormat="1" x14ac:dyDescent="0.3"/>
    <row r="1159" s="20" customFormat="1" x14ac:dyDescent="0.3"/>
    <row r="1160" s="20" customFormat="1" x14ac:dyDescent="0.3"/>
    <row r="1161" s="20" customFormat="1" x14ac:dyDescent="0.3"/>
    <row r="1162" s="20" customFormat="1" x14ac:dyDescent="0.3"/>
    <row r="1163" s="20" customFormat="1" x14ac:dyDescent="0.3"/>
    <row r="1164" s="20" customFormat="1" x14ac:dyDescent="0.3"/>
    <row r="1165" s="20" customFormat="1" x14ac:dyDescent="0.3"/>
    <row r="1166" s="20" customFormat="1" x14ac:dyDescent="0.3"/>
    <row r="1167" s="20" customFormat="1" x14ac:dyDescent="0.3"/>
    <row r="1168" s="20" customFormat="1" x14ac:dyDescent="0.3"/>
    <row r="1169" s="20" customFormat="1" x14ac:dyDescent="0.3"/>
    <row r="1170" s="20" customFormat="1" x14ac:dyDescent="0.3"/>
    <row r="1171" s="20" customFormat="1" x14ac:dyDescent="0.3"/>
    <row r="1172" s="20" customFormat="1" x14ac:dyDescent="0.3"/>
    <row r="1173" s="20" customFormat="1" x14ac:dyDescent="0.3"/>
    <row r="1174" s="20" customFormat="1" x14ac:dyDescent="0.3"/>
    <row r="1175" s="20" customFormat="1" x14ac:dyDescent="0.3"/>
    <row r="1176" s="20" customFormat="1" x14ac:dyDescent="0.3"/>
    <row r="1177" s="20" customFormat="1" x14ac:dyDescent="0.3"/>
    <row r="1178" s="20" customFormat="1" x14ac:dyDescent="0.3"/>
    <row r="1179" s="20" customFormat="1" x14ac:dyDescent="0.3"/>
    <row r="1180" s="20" customFormat="1" x14ac:dyDescent="0.3"/>
    <row r="1181" s="20" customFormat="1" x14ac:dyDescent="0.3"/>
    <row r="1182" s="20" customFormat="1" x14ac:dyDescent="0.3"/>
    <row r="1183" s="20" customFormat="1" x14ac:dyDescent="0.3"/>
    <row r="1184" s="20" customFormat="1" x14ac:dyDescent="0.3"/>
    <row r="1185" s="20" customFormat="1" x14ac:dyDescent="0.3"/>
    <row r="1186" s="20" customFormat="1" x14ac:dyDescent="0.3"/>
    <row r="1187" s="20" customFormat="1" x14ac:dyDescent="0.3"/>
    <row r="1188" s="20" customFormat="1" x14ac:dyDescent="0.3"/>
    <row r="1189" s="20" customFormat="1" x14ac:dyDescent="0.3"/>
    <row r="1190" s="20" customFormat="1" x14ac:dyDescent="0.3"/>
    <row r="1191" s="20" customFormat="1" x14ac:dyDescent="0.3"/>
    <row r="1192" s="20" customFormat="1" x14ac:dyDescent="0.3"/>
    <row r="1193" s="20" customFormat="1" x14ac:dyDescent="0.3"/>
    <row r="1194" s="20" customFormat="1" x14ac:dyDescent="0.3"/>
    <row r="1195" s="20" customFormat="1" x14ac:dyDescent="0.3"/>
    <row r="1196" s="20" customFormat="1" x14ac:dyDescent="0.3"/>
    <row r="1197" s="20" customFormat="1" x14ac:dyDescent="0.3"/>
    <row r="1198" s="20" customFormat="1" x14ac:dyDescent="0.3"/>
    <row r="1199" s="20" customFormat="1" x14ac:dyDescent="0.3"/>
    <row r="1200" s="20" customFormat="1" x14ac:dyDescent="0.3"/>
    <row r="1201" s="20" customFormat="1" x14ac:dyDescent="0.3"/>
    <row r="1202" s="20" customFormat="1" x14ac:dyDescent="0.3"/>
    <row r="1203" s="20" customFormat="1" x14ac:dyDescent="0.3"/>
    <row r="1204" s="20" customFormat="1" x14ac:dyDescent="0.3"/>
    <row r="1205" s="20" customFormat="1" x14ac:dyDescent="0.3"/>
    <row r="1206" s="20" customFormat="1" x14ac:dyDescent="0.3"/>
    <row r="1207" s="20" customFormat="1" x14ac:dyDescent="0.3"/>
    <row r="1208" s="20" customFormat="1" x14ac:dyDescent="0.3"/>
    <row r="1209" s="20" customFormat="1" x14ac:dyDescent="0.3"/>
    <row r="1210" s="20" customFormat="1" x14ac:dyDescent="0.3"/>
    <row r="1211" s="20" customFormat="1" x14ac:dyDescent="0.3"/>
    <row r="1212" s="20" customFormat="1" x14ac:dyDescent="0.3"/>
    <row r="1213" s="20" customFormat="1" x14ac:dyDescent="0.3"/>
    <row r="1214" s="20" customFormat="1" x14ac:dyDescent="0.3"/>
    <row r="1215" s="20" customFormat="1" x14ac:dyDescent="0.3"/>
    <row r="1216" s="20" customFormat="1" x14ac:dyDescent="0.3"/>
    <row r="1217" s="20" customFormat="1" x14ac:dyDescent="0.3"/>
    <row r="1218" s="20" customFormat="1" x14ac:dyDescent="0.3"/>
    <row r="1219" s="20" customFormat="1" x14ac:dyDescent="0.3"/>
    <row r="1220" s="20" customFormat="1" x14ac:dyDescent="0.3"/>
    <row r="1221" s="20" customFormat="1" x14ac:dyDescent="0.3"/>
    <row r="1222" s="20" customFormat="1" x14ac:dyDescent="0.3"/>
    <row r="1223" s="20" customFormat="1" x14ac:dyDescent="0.3"/>
    <row r="1224" s="20" customFormat="1" x14ac:dyDescent="0.3"/>
    <row r="1225" s="20" customFormat="1" x14ac:dyDescent="0.3"/>
    <row r="1226" s="20" customFormat="1" x14ac:dyDescent="0.3"/>
    <row r="1227" s="20" customFormat="1" x14ac:dyDescent="0.3"/>
    <row r="1228" s="20" customFormat="1" x14ac:dyDescent="0.3"/>
    <row r="1229" s="20" customFormat="1" x14ac:dyDescent="0.3"/>
    <row r="1230" s="20" customFormat="1" x14ac:dyDescent="0.3"/>
    <row r="1231" s="20" customFormat="1" x14ac:dyDescent="0.3"/>
    <row r="1232" s="20" customFormat="1" x14ac:dyDescent="0.3"/>
    <row r="1233" s="20" customFormat="1" x14ac:dyDescent="0.3"/>
    <row r="1234" s="20" customFormat="1" x14ac:dyDescent="0.3"/>
    <row r="1235" s="20" customFormat="1" x14ac:dyDescent="0.3"/>
    <row r="1236" s="20" customFormat="1" x14ac:dyDescent="0.3"/>
    <row r="1237" s="20" customFormat="1" x14ac:dyDescent="0.3"/>
    <row r="1238" s="20" customFormat="1" x14ac:dyDescent="0.3"/>
    <row r="1239" s="20" customFormat="1" x14ac:dyDescent="0.3"/>
    <row r="1240" s="20" customFormat="1" x14ac:dyDescent="0.3"/>
    <row r="1241" s="20" customFormat="1" x14ac:dyDescent="0.3"/>
    <row r="1242" s="20" customFormat="1" x14ac:dyDescent="0.3"/>
    <row r="1243" s="20" customFormat="1" x14ac:dyDescent="0.3"/>
    <row r="1244" s="20" customFormat="1" x14ac:dyDescent="0.3"/>
    <row r="1245" s="20" customFormat="1" x14ac:dyDescent="0.3"/>
    <row r="1246" s="20" customFormat="1" x14ac:dyDescent="0.3"/>
    <row r="1247" s="20" customFormat="1" x14ac:dyDescent="0.3"/>
    <row r="1248" s="20" customFormat="1" x14ac:dyDescent="0.3"/>
    <row r="1249" s="20" customFormat="1" x14ac:dyDescent="0.3"/>
    <row r="1250" s="20" customFormat="1" x14ac:dyDescent="0.3"/>
    <row r="1251" s="20" customFormat="1" x14ac:dyDescent="0.3"/>
    <row r="1252" s="20" customFormat="1" x14ac:dyDescent="0.3"/>
    <row r="1253" s="20" customFormat="1" x14ac:dyDescent="0.3"/>
    <row r="1254" s="20" customFormat="1" x14ac:dyDescent="0.3"/>
    <row r="1255" s="20" customFormat="1" x14ac:dyDescent="0.3"/>
    <row r="1256" s="20" customFormat="1" x14ac:dyDescent="0.3"/>
    <row r="1257" s="20" customFormat="1" x14ac:dyDescent="0.3"/>
    <row r="1258" s="20" customFormat="1" x14ac:dyDescent="0.3"/>
    <row r="1259" s="20" customFormat="1" x14ac:dyDescent="0.3"/>
    <row r="1260" s="20" customFormat="1" x14ac:dyDescent="0.3"/>
    <row r="1261" s="20" customFormat="1" x14ac:dyDescent="0.3"/>
    <row r="1262" s="20" customFormat="1" x14ac:dyDescent="0.3"/>
    <row r="1263" s="20" customFormat="1" x14ac:dyDescent="0.3"/>
    <row r="1264" s="20" customFormat="1" x14ac:dyDescent="0.3"/>
    <row r="1265" s="20" customFormat="1" x14ac:dyDescent="0.3"/>
    <row r="1266" s="20" customFormat="1" x14ac:dyDescent="0.3"/>
    <row r="1267" s="20" customFormat="1" x14ac:dyDescent="0.3"/>
    <row r="1268" s="20" customFormat="1" x14ac:dyDescent="0.3"/>
    <row r="1269" s="20" customFormat="1" x14ac:dyDescent="0.3"/>
    <row r="1270" s="20" customFormat="1" x14ac:dyDescent="0.3"/>
    <row r="1271" s="20" customFormat="1" x14ac:dyDescent="0.3"/>
    <row r="1272" s="20" customFormat="1" x14ac:dyDescent="0.3"/>
    <row r="1273" s="20" customFormat="1" x14ac:dyDescent="0.3"/>
    <row r="1274" s="20" customFormat="1" x14ac:dyDescent="0.3"/>
    <row r="1275" s="20" customFormat="1" x14ac:dyDescent="0.3"/>
    <row r="1276" s="20" customFormat="1" x14ac:dyDescent="0.3"/>
    <row r="1277" s="20" customFormat="1" x14ac:dyDescent="0.3"/>
    <row r="1278" s="20" customFormat="1" x14ac:dyDescent="0.3"/>
    <row r="1279" s="20" customFormat="1" x14ac:dyDescent="0.3"/>
    <row r="1280" s="20" customFormat="1" x14ac:dyDescent="0.3"/>
    <row r="1281" s="20" customFormat="1" x14ac:dyDescent="0.3"/>
    <row r="1282" s="20" customFormat="1" x14ac:dyDescent="0.3"/>
    <row r="1283" s="20" customFormat="1" x14ac:dyDescent="0.3"/>
    <row r="1284" s="20" customFormat="1" x14ac:dyDescent="0.3"/>
    <row r="1285" s="20" customFormat="1" x14ac:dyDescent="0.3"/>
    <row r="1286" s="20" customFormat="1" x14ac:dyDescent="0.3"/>
    <row r="1287" s="20" customFormat="1" x14ac:dyDescent="0.3"/>
    <row r="1288" s="20" customFormat="1" x14ac:dyDescent="0.3"/>
    <row r="1289" s="20" customFormat="1" x14ac:dyDescent="0.3"/>
    <row r="1290" s="20" customFormat="1" x14ac:dyDescent="0.3"/>
    <row r="1291" s="20" customFormat="1" x14ac:dyDescent="0.3"/>
    <row r="1292" s="20" customFormat="1" x14ac:dyDescent="0.3"/>
    <row r="1293" s="20" customFormat="1" x14ac:dyDescent="0.3"/>
    <row r="1294" s="20" customFormat="1" x14ac:dyDescent="0.3"/>
    <row r="1295" s="20" customFormat="1" x14ac:dyDescent="0.3"/>
    <row r="1296" s="20" customFormat="1" x14ac:dyDescent="0.3"/>
    <row r="1297" s="20" customFormat="1" x14ac:dyDescent="0.3"/>
    <row r="1298" s="20" customFormat="1" x14ac:dyDescent="0.3"/>
    <row r="1299" s="20" customFormat="1" x14ac:dyDescent="0.3"/>
    <row r="1300" s="20" customFormat="1" x14ac:dyDescent="0.3"/>
    <row r="1301" s="20" customFormat="1" x14ac:dyDescent="0.3"/>
    <row r="1302" s="20" customFormat="1" x14ac:dyDescent="0.3"/>
    <row r="1303" s="20" customFormat="1" x14ac:dyDescent="0.3"/>
    <row r="1304" s="20" customFormat="1" x14ac:dyDescent="0.3"/>
    <row r="1305" s="20" customFormat="1" x14ac:dyDescent="0.3"/>
    <row r="1306" s="20" customFormat="1" x14ac:dyDescent="0.3"/>
    <row r="1307" s="20" customFormat="1" x14ac:dyDescent="0.3"/>
    <row r="1308" s="20" customFormat="1" x14ac:dyDescent="0.3"/>
    <row r="1309" s="20" customFormat="1" x14ac:dyDescent="0.3"/>
    <row r="1310" s="20" customFormat="1" x14ac:dyDescent="0.3"/>
    <row r="1311" s="20" customFormat="1" x14ac:dyDescent="0.3"/>
    <row r="1312" s="20" customFormat="1" x14ac:dyDescent="0.3"/>
    <row r="1313" s="20" customFormat="1" x14ac:dyDescent="0.3"/>
    <row r="1314" s="20" customFormat="1" x14ac:dyDescent="0.3"/>
    <row r="1315" s="20" customFormat="1" x14ac:dyDescent="0.3"/>
    <row r="1316" s="20" customFormat="1" x14ac:dyDescent="0.3"/>
    <row r="1317" s="20" customFormat="1" x14ac:dyDescent="0.3"/>
    <row r="1318" s="20" customFormat="1" x14ac:dyDescent="0.3"/>
    <row r="1319" s="20" customFormat="1" x14ac:dyDescent="0.3"/>
    <row r="1320" s="20" customFormat="1" x14ac:dyDescent="0.3"/>
    <row r="1321" s="20" customFormat="1" x14ac:dyDescent="0.3"/>
    <row r="1322" s="20" customFormat="1" x14ac:dyDescent="0.3"/>
    <row r="1323" s="20" customFormat="1" x14ac:dyDescent="0.3"/>
    <row r="1324" s="20" customFormat="1" x14ac:dyDescent="0.3"/>
    <row r="1325" s="20" customFormat="1" x14ac:dyDescent="0.3"/>
    <row r="1326" s="20" customFormat="1" x14ac:dyDescent="0.3"/>
    <row r="1327" s="20" customFormat="1" x14ac:dyDescent="0.3"/>
    <row r="1328" s="20" customFormat="1" x14ac:dyDescent="0.3"/>
    <row r="1329" s="20" customFormat="1" x14ac:dyDescent="0.3"/>
    <row r="1330" s="20" customFormat="1" x14ac:dyDescent="0.3"/>
    <row r="1331" s="20" customFormat="1" x14ac:dyDescent="0.3"/>
    <row r="1332" s="20" customFormat="1" x14ac:dyDescent="0.3"/>
    <row r="1333" s="20" customFormat="1" x14ac:dyDescent="0.3"/>
    <row r="1334" s="20" customFormat="1" x14ac:dyDescent="0.3"/>
    <row r="1335" s="20" customFormat="1" x14ac:dyDescent="0.3"/>
    <row r="1336" s="20" customFormat="1" x14ac:dyDescent="0.3"/>
    <row r="1337" s="20" customFormat="1" x14ac:dyDescent="0.3"/>
    <row r="1338" s="20" customFormat="1" x14ac:dyDescent="0.3"/>
    <row r="1339" s="20" customFormat="1" x14ac:dyDescent="0.3"/>
    <row r="1340" s="20" customFormat="1" x14ac:dyDescent="0.3"/>
    <row r="1341" s="20" customFormat="1" x14ac:dyDescent="0.3"/>
    <row r="1342" s="20" customFormat="1" x14ac:dyDescent="0.3"/>
    <row r="1343" s="20" customFormat="1" x14ac:dyDescent="0.3"/>
    <row r="1344" s="20" customFormat="1" x14ac:dyDescent="0.3"/>
    <row r="1345" s="20" customFormat="1" x14ac:dyDescent="0.3"/>
    <row r="1346" s="20" customFormat="1" x14ac:dyDescent="0.3"/>
    <row r="1347" s="20" customFormat="1" x14ac:dyDescent="0.3"/>
    <row r="1348" s="20" customFormat="1" x14ac:dyDescent="0.3"/>
    <row r="1349" s="20" customFormat="1" x14ac:dyDescent="0.3"/>
    <row r="1350" s="20" customFormat="1" x14ac:dyDescent="0.3"/>
    <row r="1351" s="20" customFormat="1" x14ac:dyDescent="0.3"/>
    <row r="1352" s="20" customFormat="1" x14ac:dyDescent="0.3"/>
    <row r="1353" s="20" customFormat="1" x14ac:dyDescent="0.3"/>
    <row r="1354" s="20" customFormat="1" x14ac:dyDescent="0.3"/>
    <row r="1355" s="20" customFormat="1" x14ac:dyDescent="0.3"/>
    <row r="1356" s="20" customFormat="1" x14ac:dyDescent="0.3"/>
    <row r="1357" s="20" customFormat="1" x14ac:dyDescent="0.3"/>
    <row r="1358" s="20" customFormat="1" x14ac:dyDescent="0.3"/>
    <row r="1359" s="20" customFormat="1" x14ac:dyDescent="0.3"/>
    <row r="1360" s="20" customFormat="1" x14ac:dyDescent="0.3"/>
    <row r="1361" s="20" customFormat="1" x14ac:dyDescent="0.3"/>
    <row r="1362" s="20" customFormat="1" x14ac:dyDescent="0.3"/>
    <row r="1363" s="20" customFormat="1" x14ac:dyDescent="0.3"/>
    <row r="1364" s="20" customFormat="1" x14ac:dyDescent="0.3"/>
    <row r="1365" s="20" customFormat="1" x14ac:dyDescent="0.3"/>
    <row r="1366" s="20" customFormat="1" x14ac:dyDescent="0.3"/>
    <row r="1367" s="20" customFormat="1" x14ac:dyDescent="0.3"/>
    <row r="1368" s="20" customFormat="1" x14ac:dyDescent="0.3"/>
    <row r="1369" s="20" customFormat="1" x14ac:dyDescent="0.3"/>
    <row r="1370" s="20" customFormat="1" x14ac:dyDescent="0.3"/>
    <row r="1371" s="20" customFormat="1" x14ac:dyDescent="0.3"/>
    <row r="1372" s="20" customFormat="1" x14ac:dyDescent="0.3"/>
    <row r="1373" s="20" customFormat="1" x14ac:dyDescent="0.3"/>
    <row r="1374" s="20" customFormat="1" x14ac:dyDescent="0.3"/>
    <row r="1375" s="20" customFormat="1" x14ac:dyDescent="0.3"/>
    <row r="1376" s="20" customFormat="1" x14ac:dyDescent="0.3"/>
    <row r="1377" s="20" customFormat="1" x14ac:dyDescent="0.3"/>
    <row r="1378" s="20" customFormat="1" x14ac:dyDescent="0.3"/>
    <row r="1379" s="20" customFormat="1" x14ac:dyDescent="0.3"/>
    <row r="1380" s="20" customFormat="1" x14ac:dyDescent="0.3"/>
    <row r="1381" s="20" customFormat="1" x14ac:dyDescent="0.3"/>
    <row r="1382" s="20" customFormat="1" x14ac:dyDescent="0.3"/>
    <row r="1383" s="20" customFormat="1" x14ac:dyDescent="0.3"/>
    <row r="1384" s="20" customFormat="1" x14ac:dyDescent="0.3"/>
    <row r="1385" s="20" customFormat="1" x14ac:dyDescent="0.3"/>
    <row r="1386" s="20" customFormat="1" x14ac:dyDescent="0.3"/>
    <row r="1387" s="20" customFormat="1" x14ac:dyDescent="0.3"/>
    <row r="1388" s="20" customFormat="1" x14ac:dyDescent="0.3"/>
    <row r="1389" s="20" customFormat="1" x14ac:dyDescent="0.3"/>
    <row r="1390" s="20" customFormat="1" x14ac:dyDescent="0.3"/>
    <row r="1391" s="20" customFormat="1" x14ac:dyDescent="0.3"/>
    <row r="1392" s="20" customFormat="1" x14ac:dyDescent="0.3"/>
    <row r="1393" s="20" customFormat="1" x14ac:dyDescent="0.3"/>
    <row r="1394" s="20" customFormat="1" x14ac:dyDescent="0.3"/>
    <row r="1395" s="20" customFormat="1" x14ac:dyDescent="0.3"/>
    <row r="1396" s="20" customFormat="1" x14ac:dyDescent="0.3"/>
    <row r="1397" s="20" customFormat="1" x14ac:dyDescent="0.3"/>
    <row r="1398" s="20" customFormat="1" x14ac:dyDescent="0.3"/>
    <row r="1399" s="20" customFormat="1" x14ac:dyDescent="0.3"/>
    <row r="1400" s="20" customFormat="1" x14ac:dyDescent="0.3"/>
    <row r="1401" s="20" customFormat="1" x14ac:dyDescent="0.3"/>
    <row r="1402" s="20" customFormat="1" x14ac:dyDescent="0.3"/>
    <row r="1403" s="20" customFormat="1" x14ac:dyDescent="0.3"/>
    <row r="1404" s="20" customFormat="1" x14ac:dyDescent="0.3"/>
    <row r="1405" s="20" customFormat="1" x14ac:dyDescent="0.3"/>
    <row r="1406" s="20" customFormat="1" x14ac:dyDescent="0.3"/>
    <row r="1407" s="20" customFormat="1" x14ac:dyDescent="0.3"/>
    <row r="1408" s="20" customFormat="1" x14ac:dyDescent="0.3"/>
    <row r="1409" s="20" customFormat="1" x14ac:dyDescent="0.3"/>
    <row r="1410" s="20" customFormat="1" x14ac:dyDescent="0.3"/>
    <row r="1411" s="20" customFormat="1" x14ac:dyDescent="0.3"/>
    <row r="1412" s="20" customFormat="1" x14ac:dyDescent="0.3"/>
    <row r="1413" s="20" customFormat="1" x14ac:dyDescent="0.3"/>
    <row r="1414" s="20" customFormat="1" x14ac:dyDescent="0.3"/>
    <row r="1415" s="20" customFormat="1" x14ac:dyDescent="0.3"/>
    <row r="1416" s="20" customFormat="1" x14ac:dyDescent="0.3"/>
    <row r="1417" s="20" customFormat="1" x14ac:dyDescent="0.3"/>
    <row r="1418" s="20" customFormat="1" x14ac:dyDescent="0.3"/>
    <row r="1419" s="20" customFormat="1" x14ac:dyDescent="0.3"/>
    <row r="1420" s="20" customFormat="1" x14ac:dyDescent="0.3"/>
    <row r="1421" s="20" customFormat="1" x14ac:dyDescent="0.3"/>
    <row r="1422" s="20" customFormat="1" x14ac:dyDescent="0.3"/>
    <row r="1423" s="20" customFormat="1" x14ac:dyDescent="0.3"/>
    <row r="1424" s="20" customFormat="1" x14ac:dyDescent="0.3"/>
    <row r="1425" s="20" customFormat="1" x14ac:dyDescent="0.3"/>
    <row r="1426" s="20" customFormat="1" x14ac:dyDescent="0.3"/>
    <row r="1427" s="20" customFormat="1" x14ac:dyDescent="0.3"/>
    <row r="1428" s="20" customFormat="1" x14ac:dyDescent="0.3"/>
    <row r="1429" s="20" customFormat="1" x14ac:dyDescent="0.3"/>
    <row r="1430" s="20" customFormat="1" x14ac:dyDescent="0.3"/>
    <row r="1431" s="20" customFormat="1" x14ac:dyDescent="0.3"/>
    <row r="1432" s="20" customFormat="1" x14ac:dyDescent="0.3"/>
    <row r="1433" s="20" customFormat="1" x14ac:dyDescent="0.3"/>
    <row r="1434" s="20" customFormat="1" x14ac:dyDescent="0.3"/>
    <row r="1435" s="20" customFormat="1" x14ac:dyDescent="0.3"/>
    <row r="1436" s="20" customFormat="1" x14ac:dyDescent="0.3"/>
    <row r="1437" s="20" customFormat="1" x14ac:dyDescent="0.3"/>
    <row r="1438" s="20" customFormat="1" x14ac:dyDescent="0.3"/>
    <row r="1439" s="20" customFormat="1" x14ac:dyDescent="0.3"/>
    <row r="1440" s="20" customFormat="1" x14ac:dyDescent="0.3"/>
    <row r="1441" s="20" customFormat="1" x14ac:dyDescent="0.3"/>
    <row r="1442" s="20" customFormat="1" x14ac:dyDescent="0.3"/>
    <row r="1443" s="20" customFormat="1" x14ac:dyDescent="0.3"/>
    <row r="1444" s="20" customFormat="1" x14ac:dyDescent="0.3"/>
    <row r="1445" s="20" customFormat="1" x14ac:dyDescent="0.3"/>
    <row r="1446" s="20" customFormat="1" x14ac:dyDescent="0.3"/>
    <row r="1447" s="20" customFormat="1" x14ac:dyDescent="0.3"/>
    <row r="1448" s="20" customFormat="1" x14ac:dyDescent="0.3"/>
    <row r="1449" s="20" customFormat="1" x14ac:dyDescent="0.3"/>
    <row r="1450" s="20" customFormat="1" x14ac:dyDescent="0.3"/>
    <row r="1451" s="20" customFormat="1" x14ac:dyDescent="0.3"/>
    <row r="1452" s="20" customFormat="1" x14ac:dyDescent="0.3"/>
    <row r="1453" s="20" customFormat="1" x14ac:dyDescent="0.3"/>
    <row r="1454" s="20" customFormat="1" x14ac:dyDescent="0.3"/>
    <row r="1455" s="20" customFormat="1" x14ac:dyDescent="0.3"/>
    <row r="1456" s="20" customFormat="1" x14ac:dyDescent="0.3"/>
    <row r="1457" s="20" customFormat="1" x14ac:dyDescent="0.3"/>
    <row r="1458" s="20" customFormat="1" x14ac:dyDescent="0.3"/>
    <row r="1459" s="20" customFormat="1" x14ac:dyDescent="0.3"/>
    <row r="1460" s="20" customFormat="1" x14ac:dyDescent="0.3"/>
    <row r="1461" s="20" customFormat="1" x14ac:dyDescent="0.3"/>
    <row r="1462" s="20" customFormat="1" x14ac:dyDescent="0.3"/>
    <row r="1463" s="20" customFormat="1" x14ac:dyDescent="0.3"/>
    <row r="1464" s="20" customFormat="1" x14ac:dyDescent="0.3"/>
    <row r="1465" s="20" customFormat="1" x14ac:dyDescent="0.3"/>
    <row r="1466" s="20" customFormat="1" x14ac:dyDescent="0.3"/>
    <row r="1467" s="20" customFormat="1" x14ac:dyDescent="0.3"/>
    <row r="1468" s="20" customFormat="1" x14ac:dyDescent="0.3"/>
    <row r="1469" s="20" customFormat="1" x14ac:dyDescent="0.3"/>
    <row r="1470" s="20" customFormat="1" x14ac:dyDescent="0.3"/>
    <row r="1471" s="20" customFormat="1" x14ac:dyDescent="0.3"/>
    <row r="1472" s="20" customFormat="1" x14ac:dyDescent="0.3"/>
    <row r="1473" s="20" customFormat="1" x14ac:dyDescent="0.3"/>
    <row r="1474" s="20" customFormat="1" x14ac:dyDescent="0.3"/>
    <row r="1475" s="20" customFormat="1" x14ac:dyDescent="0.3"/>
    <row r="1476" s="20" customFormat="1" x14ac:dyDescent="0.3"/>
    <row r="1477" s="20" customFormat="1" x14ac:dyDescent="0.3"/>
    <row r="1478" s="20" customFormat="1" x14ac:dyDescent="0.3"/>
    <row r="1479" s="20" customFormat="1" x14ac:dyDescent="0.3"/>
    <row r="1480" s="20" customFormat="1" x14ac:dyDescent="0.3"/>
    <row r="1481" s="20" customFormat="1" x14ac:dyDescent="0.3"/>
    <row r="1482" s="20" customFormat="1" x14ac:dyDescent="0.3"/>
    <row r="1483" s="20" customFormat="1" x14ac:dyDescent="0.3"/>
    <row r="1484" s="20" customFormat="1" x14ac:dyDescent="0.3"/>
    <row r="1485" s="20" customFormat="1" x14ac:dyDescent="0.3"/>
    <row r="1486" s="20" customFormat="1" x14ac:dyDescent="0.3"/>
    <row r="1487" s="20" customFormat="1" x14ac:dyDescent="0.3"/>
    <row r="1488" s="20" customFormat="1" x14ac:dyDescent="0.3"/>
    <row r="1489" s="20" customFormat="1" x14ac:dyDescent="0.3"/>
    <row r="1490" s="20" customFormat="1" x14ac:dyDescent="0.3"/>
    <row r="1491" s="20" customFormat="1" x14ac:dyDescent="0.3"/>
    <row r="1492" s="20" customFormat="1" x14ac:dyDescent="0.3"/>
    <row r="1493" s="20" customFormat="1" x14ac:dyDescent="0.3"/>
    <row r="1494" s="20" customFormat="1" x14ac:dyDescent="0.3"/>
    <row r="1495" s="20" customFormat="1" x14ac:dyDescent="0.3"/>
    <row r="1496" s="20" customFormat="1" x14ac:dyDescent="0.3"/>
    <row r="1497" s="20" customFormat="1" x14ac:dyDescent="0.3"/>
    <row r="1498" s="20" customFormat="1" x14ac:dyDescent="0.3"/>
    <row r="1499" s="20" customFormat="1" x14ac:dyDescent="0.3"/>
    <row r="1500" s="20" customFormat="1" x14ac:dyDescent="0.3"/>
    <row r="1501" s="20" customFormat="1" x14ac:dyDescent="0.3"/>
    <row r="1502" s="20" customFormat="1" x14ac:dyDescent="0.3"/>
    <row r="1503" s="20" customFormat="1" x14ac:dyDescent="0.3"/>
    <row r="1504" s="20" customFormat="1" x14ac:dyDescent="0.3"/>
    <row r="1505" s="20" customFormat="1" x14ac:dyDescent="0.3"/>
    <row r="1506" s="20" customFormat="1" x14ac:dyDescent="0.3"/>
    <row r="1507" s="20" customFormat="1" x14ac:dyDescent="0.3"/>
    <row r="1508" s="20" customFormat="1" x14ac:dyDescent="0.3"/>
    <row r="1509" s="20" customFormat="1" x14ac:dyDescent="0.3"/>
    <row r="1510" s="20" customFormat="1" x14ac:dyDescent="0.3"/>
    <row r="1511" s="20" customFormat="1" x14ac:dyDescent="0.3"/>
    <row r="1512" s="20" customFormat="1" x14ac:dyDescent="0.3"/>
    <row r="1513" s="20" customFormat="1" x14ac:dyDescent="0.3"/>
    <row r="1514" s="20" customFormat="1" x14ac:dyDescent="0.3"/>
    <row r="1515" s="20" customFormat="1" x14ac:dyDescent="0.3"/>
    <row r="1516" s="20" customFormat="1" x14ac:dyDescent="0.3"/>
    <row r="1517" s="20" customFormat="1" x14ac:dyDescent="0.3"/>
    <row r="1518" s="20" customFormat="1" x14ac:dyDescent="0.3"/>
    <row r="1519" s="20" customFormat="1" x14ac:dyDescent="0.3"/>
    <row r="1520" s="20" customFormat="1" x14ac:dyDescent="0.3"/>
    <row r="1521" s="20" customFormat="1" x14ac:dyDescent="0.3"/>
    <row r="1522" s="20" customFormat="1" x14ac:dyDescent="0.3"/>
    <row r="1523" s="20" customFormat="1" x14ac:dyDescent="0.3"/>
    <row r="1524" s="20" customFormat="1" x14ac:dyDescent="0.3"/>
    <row r="1525" s="20" customFormat="1" x14ac:dyDescent="0.3"/>
    <row r="1526" s="20" customFormat="1" x14ac:dyDescent="0.3"/>
    <row r="1527" s="20" customFormat="1" x14ac:dyDescent="0.3"/>
    <row r="1528" s="20" customFormat="1" x14ac:dyDescent="0.3"/>
    <row r="1529" s="20" customFormat="1" x14ac:dyDescent="0.3"/>
    <row r="1530" s="20" customFormat="1" x14ac:dyDescent="0.3"/>
    <row r="1531" s="20" customFormat="1" x14ac:dyDescent="0.3"/>
    <row r="1532" s="20" customFormat="1" x14ac:dyDescent="0.3"/>
    <row r="1533" s="20" customFormat="1" x14ac:dyDescent="0.3"/>
    <row r="1534" s="20" customFormat="1" x14ac:dyDescent="0.3"/>
    <row r="1535" s="20" customFormat="1" x14ac:dyDescent="0.3"/>
    <row r="1536" s="20" customFormat="1" x14ac:dyDescent="0.3"/>
    <row r="1537" s="20" customFormat="1" x14ac:dyDescent="0.3"/>
    <row r="1538" s="20" customFormat="1" x14ac:dyDescent="0.3"/>
    <row r="1539" s="20" customFormat="1" x14ac:dyDescent="0.3"/>
    <row r="1540" s="20" customFormat="1" x14ac:dyDescent="0.3"/>
    <row r="1541" s="20" customFormat="1" x14ac:dyDescent="0.3"/>
    <row r="1542" s="20" customFormat="1" x14ac:dyDescent="0.3"/>
    <row r="1543" s="20" customFormat="1" x14ac:dyDescent="0.3"/>
    <row r="1544" s="20" customFormat="1" x14ac:dyDescent="0.3"/>
    <row r="1545" s="20" customFormat="1" x14ac:dyDescent="0.3"/>
    <row r="1546" s="20" customFormat="1" x14ac:dyDescent="0.3"/>
    <row r="1547" s="20" customFormat="1" x14ac:dyDescent="0.3"/>
    <row r="1548" s="20" customFormat="1" x14ac:dyDescent="0.3"/>
    <row r="1549" s="20" customFormat="1" x14ac:dyDescent="0.3"/>
    <row r="1550" s="20" customFormat="1" x14ac:dyDescent="0.3"/>
    <row r="1551" s="20" customFormat="1" x14ac:dyDescent="0.3"/>
    <row r="1552" s="20" customFormat="1" x14ac:dyDescent="0.3"/>
    <row r="1553" s="20" customFormat="1" x14ac:dyDescent="0.3"/>
    <row r="1554" s="20" customFormat="1" x14ac:dyDescent="0.3"/>
    <row r="1555" s="20" customFormat="1" x14ac:dyDescent="0.3"/>
    <row r="1556" s="20" customFormat="1" x14ac:dyDescent="0.3"/>
    <row r="1557" s="20" customFormat="1" x14ac:dyDescent="0.3"/>
    <row r="1558" s="20" customFormat="1" x14ac:dyDescent="0.3"/>
    <row r="1559" s="20" customFormat="1" x14ac:dyDescent="0.3"/>
    <row r="1560" s="20" customFormat="1" x14ac:dyDescent="0.3"/>
    <row r="1561" s="20" customFormat="1" x14ac:dyDescent="0.3"/>
    <row r="1562" s="20" customFormat="1" x14ac:dyDescent="0.3"/>
    <row r="1563" s="20" customFormat="1" x14ac:dyDescent="0.3"/>
    <row r="1564" s="20" customFormat="1" x14ac:dyDescent="0.3"/>
    <row r="1565" s="20" customFormat="1" x14ac:dyDescent="0.3"/>
    <row r="1566" s="20" customFormat="1" x14ac:dyDescent="0.3"/>
    <row r="1567" s="20" customFormat="1" x14ac:dyDescent="0.3"/>
    <row r="1568" s="20" customFormat="1" x14ac:dyDescent="0.3"/>
    <row r="1569" s="20" customFormat="1" x14ac:dyDescent="0.3"/>
    <row r="1570" s="20" customFormat="1" x14ac:dyDescent="0.3"/>
    <row r="1571" s="20" customFormat="1" x14ac:dyDescent="0.3"/>
    <row r="1572" s="20" customFormat="1" x14ac:dyDescent="0.3"/>
    <row r="1573" s="20" customFormat="1" x14ac:dyDescent="0.3"/>
    <row r="1574" s="20" customFormat="1" x14ac:dyDescent="0.3"/>
    <row r="1575" s="20" customFormat="1" x14ac:dyDescent="0.3"/>
    <row r="1576" s="20" customFormat="1" x14ac:dyDescent="0.3"/>
    <row r="1577" s="20" customFormat="1" x14ac:dyDescent="0.3"/>
    <row r="1578" s="20" customFormat="1" x14ac:dyDescent="0.3"/>
    <row r="1579" s="20" customFormat="1" x14ac:dyDescent="0.3"/>
    <row r="1580" s="20" customFormat="1" x14ac:dyDescent="0.3"/>
    <row r="1581" s="20" customFormat="1" x14ac:dyDescent="0.3"/>
    <row r="1582" s="20" customFormat="1" x14ac:dyDescent="0.3"/>
    <row r="1583" s="20" customFormat="1" x14ac:dyDescent="0.3"/>
    <row r="1584" s="20" customFormat="1" x14ac:dyDescent="0.3"/>
    <row r="1585" s="20" customFormat="1" x14ac:dyDescent="0.3"/>
    <row r="1586" s="20" customFormat="1" x14ac:dyDescent="0.3"/>
    <row r="1587" s="20" customFormat="1" x14ac:dyDescent="0.3"/>
    <row r="1588" s="20" customFormat="1" x14ac:dyDescent="0.3"/>
    <row r="1589" s="20" customFormat="1" x14ac:dyDescent="0.3"/>
    <row r="1590" s="20" customFormat="1" x14ac:dyDescent="0.3"/>
    <row r="1591" s="20" customFormat="1" x14ac:dyDescent="0.3"/>
    <row r="1592" s="20" customFormat="1" x14ac:dyDescent="0.3"/>
    <row r="1593" s="20" customFormat="1" x14ac:dyDescent="0.3"/>
    <row r="1594" s="20" customFormat="1" x14ac:dyDescent="0.3"/>
    <row r="1595" s="20" customFormat="1" x14ac:dyDescent="0.3"/>
    <row r="1596" s="20" customFormat="1" x14ac:dyDescent="0.3"/>
    <row r="1597" s="20" customFormat="1" x14ac:dyDescent="0.3"/>
    <row r="1598" s="20" customFormat="1" x14ac:dyDescent="0.3"/>
    <row r="1599" s="20" customFormat="1" x14ac:dyDescent="0.3"/>
    <row r="1600" s="20" customFormat="1" x14ac:dyDescent="0.3"/>
    <row r="1601" s="20" customFormat="1" x14ac:dyDescent="0.3"/>
    <row r="1602" s="20" customFormat="1" x14ac:dyDescent="0.3"/>
    <row r="1603" s="20" customFormat="1" x14ac:dyDescent="0.3"/>
    <row r="1604" s="20" customFormat="1" x14ac:dyDescent="0.3"/>
    <row r="1605" s="20" customFormat="1" x14ac:dyDescent="0.3"/>
    <row r="1606" s="20" customFormat="1" x14ac:dyDescent="0.3"/>
    <row r="1607" s="20" customFormat="1" x14ac:dyDescent="0.3"/>
    <row r="1608" s="20" customFormat="1" x14ac:dyDescent="0.3"/>
    <row r="1609" s="20" customFormat="1" x14ac:dyDescent="0.3"/>
    <row r="1610" s="20" customFormat="1" x14ac:dyDescent="0.3"/>
    <row r="1611" s="20" customFormat="1" x14ac:dyDescent="0.3"/>
    <row r="1612" s="20" customFormat="1" x14ac:dyDescent="0.3"/>
    <row r="1613" s="20" customFormat="1" x14ac:dyDescent="0.3"/>
    <row r="1614" s="20" customFormat="1" x14ac:dyDescent="0.3"/>
    <row r="1615" s="20" customFormat="1" x14ac:dyDescent="0.3"/>
    <row r="1616" s="20" customFormat="1" x14ac:dyDescent="0.3"/>
    <row r="1617" s="20" customFormat="1" x14ac:dyDescent="0.3"/>
    <row r="1618" s="20" customFormat="1" x14ac:dyDescent="0.3"/>
    <row r="1619" s="20" customFormat="1" x14ac:dyDescent="0.3"/>
    <row r="1620" s="20" customFormat="1" x14ac:dyDescent="0.3"/>
    <row r="1621" s="20" customFormat="1" x14ac:dyDescent="0.3"/>
    <row r="1622" s="20" customFormat="1" x14ac:dyDescent="0.3"/>
    <row r="1623" s="20" customFormat="1" x14ac:dyDescent="0.3"/>
    <row r="1624" s="20" customFormat="1" x14ac:dyDescent="0.3"/>
    <row r="1625" s="20" customFormat="1" x14ac:dyDescent="0.3"/>
    <row r="1626" s="20" customFormat="1" x14ac:dyDescent="0.3"/>
    <row r="1627" s="20" customFormat="1" x14ac:dyDescent="0.3"/>
    <row r="1628" s="20" customFormat="1" x14ac:dyDescent="0.3"/>
    <row r="1629" s="20" customFormat="1" x14ac:dyDescent="0.3"/>
    <row r="1630" s="20" customFormat="1" x14ac:dyDescent="0.3"/>
    <row r="1631" s="20" customFormat="1" x14ac:dyDescent="0.3"/>
    <row r="1632" s="20" customFormat="1" x14ac:dyDescent="0.3"/>
    <row r="1633" s="20" customFormat="1" x14ac:dyDescent="0.3"/>
    <row r="1634" s="20" customFormat="1" x14ac:dyDescent="0.3"/>
    <row r="1635" s="20" customFormat="1" x14ac:dyDescent="0.3"/>
    <row r="1636" s="20" customFormat="1" x14ac:dyDescent="0.3"/>
    <row r="1637" s="20" customFormat="1" x14ac:dyDescent="0.3"/>
    <row r="1638" s="20" customFormat="1" x14ac:dyDescent="0.3"/>
    <row r="1639" s="20" customFormat="1" x14ac:dyDescent="0.3"/>
    <row r="1640" s="20" customFormat="1" x14ac:dyDescent="0.3"/>
    <row r="1641" s="20" customFormat="1" x14ac:dyDescent="0.3"/>
    <row r="1642" s="20" customFormat="1" x14ac:dyDescent="0.3"/>
    <row r="1643" s="20" customFormat="1" x14ac:dyDescent="0.3"/>
    <row r="1644" s="20" customFormat="1" x14ac:dyDescent="0.3"/>
    <row r="1645" s="20" customFormat="1" x14ac:dyDescent="0.3"/>
    <row r="1646" s="20" customFormat="1" x14ac:dyDescent="0.3"/>
    <row r="1647" s="20" customFormat="1" x14ac:dyDescent="0.3"/>
    <row r="1648" s="20" customFormat="1" x14ac:dyDescent="0.3"/>
    <row r="1649" s="20" customFormat="1" x14ac:dyDescent="0.3"/>
    <row r="1650" s="20" customFormat="1" x14ac:dyDescent="0.3"/>
    <row r="1651" s="20" customFormat="1" x14ac:dyDescent="0.3"/>
    <row r="1652" s="20" customFormat="1" x14ac:dyDescent="0.3"/>
    <row r="1653" s="20" customFormat="1" x14ac:dyDescent="0.3"/>
    <row r="1654" s="20" customFormat="1" x14ac:dyDescent="0.3"/>
    <row r="1655" s="20" customFormat="1" x14ac:dyDescent="0.3"/>
    <row r="1656" s="20" customFormat="1" x14ac:dyDescent="0.3"/>
    <row r="1657" s="20" customFormat="1" x14ac:dyDescent="0.3"/>
    <row r="1658" s="20" customFormat="1" x14ac:dyDescent="0.3"/>
    <row r="1659" s="20" customFormat="1" x14ac:dyDescent="0.3"/>
    <row r="1660" s="20" customFormat="1" x14ac:dyDescent="0.3"/>
    <row r="1661" s="20" customFormat="1" x14ac:dyDescent="0.3"/>
    <row r="1662" s="20" customFormat="1" x14ac:dyDescent="0.3"/>
    <row r="1663" s="20" customFormat="1" x14ac:dyDescent="0.3"/>
    <row r="1664" s="20" customFormat="1" x14ac:dyDescent="0.3"/>
    <row r="1665" s="20" customFormat="1" x14ac:dyDescent="0.3"/>
    <row r="1666" s="20" customFormat="1" x14ac:dyDescent="0.3"/>
    <row r="1667" s="20" customFormat="1" x14ac:dyDescent="0.3"/>
    <row r="1668" s="20" customFormat="1" x14ac:dyDescent="0.3"/>
    <row r="1669" s="20" customFormat="1" x14ac:dyDescent="0.3"/>
    <row r="1670" s="20" customFormat="1" x14ac:dyDescent="0.3"/>
    <row r="1671" s="20" customFormat="1" x14ac:dyDescent="0.3"/>
    <row r="1672" s="20" customFormat="1" x14ac:dyDescent="0.3"/>
    <row r="1673" s="20" customFormat="1" x14ac:dyDescent="0.3"/>
    <row r="1674" s="20" customFormat="1" x14ac:dyDescent="0.3"/>
    <row r="1675" s="20" customFormat="1" x14ac:dyDescent="0.3"/>
    <row r="1676" s="20" customFormat="1" x14ac:dyDescent="0.3"/>
    <row r="1677" s="20" customFormat="1" x14ac:dyDescent="0.3"/>
    <row r="1678" s="20" customFormat="1" x14ac:dyDescent="0.3"/>
    <row r="1679" s="20" customFormat="1" x14ac:dyDescent="0.3"/>
    <row r="1680" s="20" customFormat="1" x14ac:dyDescent="0.3"/>
    <row r="1681" s="20" customFormat="1" x14ac:dyDescent="0.3"/>
    <row r="1682" s="20" customFormat="1" x14ac:dyDescent="0.3"/>
    <row r="1683" s="20" customFormat="1" x14ac:dyDescent="0.3"/>
    <row r="1684" s="20" customFormat="1" x14ac:dyDescent="0.3"/>
    <row r="1685" s="20" customFormat="1" x14ac:dyDescent="0.3"/>
    <row r="1686" s="20" customFormat="1" x14ac:dyDescent="0.3"/>
    <row r="1687" s="20" customFormat="1" x14ac:dyDescent="0.3"/>
    <row r="1688" s="20" customFormat="1" x14ac:dyDescent="0.3"/>
    <row r="1689" s="20" customFormat="1" x14ac:dyDescent="0.3"/>
    <row r="1690" s="20" customFormat="1" x14ac:dyDescent="0.3"/>
    <row r="1691" s="20" customFormat="1" x14ac:dyDescent="0.3"/>
    <row r="1692" s="20" customFormat="1" x14ac:dyDescent="0.3"/>
    <row r="1693" s="20" customFormat="1" x14ac:dyDescent="0.3"/>
    <row r="1694" s="20" customFormat="1" x14ac:dyDescent="0.3"/>
    <row r="1695" s="20" customFormat="1" x14ac:dyDescent="0.3"/>
    <row r="1696" s="20" customFormat="1" x14ac:dyDescent="0.3"/>
    <row r="1697" s="20" customFormat="1" x14ac:dyDescent="0.3"/>
    <row r="1698" s="20" customFormat="1" x14ac:dyDescent="0.3"/>
    <row r="1699" s="20" customFormat="1" x14ac:dyDescent="0.3"/>
    <row r="1700" s="20" customFormat="1" x14ac:dyDescent="0.3"/>
    <row r="1701" s="20" customFormat="1" x14ac:dyDescent="0.3"/>
    <row r="1702" s="20" customFormat="1" x14ac:dyDescent="0.3"/>
    <row r="1703" s="20" customFormat="1" x14ac:dyDescent="0.3"/>
    <row r="1704" s="20" customFormat="1" x14ac:dyDescent="0.3"/>
    <row r="1705" s="20" customFormat="1" x14ac:dyDescent="0.3"/>
    <row r="1706" s="20" customFormat="1" x14ac:dyDescent="0.3"/>
    <row r="1707" s="20" customFormat="1" x14ac:dyDescent="0.3"/>
    <row r="1708" s="20" customFormat="1" x14ac:dyDescent="0.3"/>
    <row r="1709" s="20" customFormat="1" x14ac:dyDescent="0.3"/>
    <row r="1710" s="20" customFormat="1" x14ac:dyDescent="0.3"/>
    <row r="1711" s="20" customFormat="1" x14ac:dyDescent="0.3"/>
    <row r="1712" s="20" customFormat="1" x14ac:dyDescent="0.3"/>
    <row r="1713" s="20" customFormat="1" x14ac:dyDescent="0.3"/>
    <row r="1714" s="20" customFormat="1" x14ac:dyDescent="0.3"/>
    <row r="1715" s="20" customFormat="1" x14ac:dyDescent="0.3"/>
    <row r="1716" s="20" customFormat="1" x14ac:dyDescent="0.3"/>
    <row r="1717" s="20" customFormat="1" x14ac:dyDescent="0.3"/>
    <row r="1718" s="20" customFormat="1" x14ac:dyDescent="0.3"/>
    <row r="1719" s="20" customFormat="1" x14ac:dyDescent="0.3"/>
  </sheetData>
  <mergeCells count="4">
    <mergeCell ref="A1:A3"/>
    <mergeCell ref="B1:B3"/>
    <mergeCell ref="C1:C3"/>
    <mergeCell ref="D1:D3"/>
  </mergeCells>
  <pageMargins left="0.4" right="0.03" top="0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1873"/>
  <sheetViews>
    <sheetView topLeftCell="A197" zoomScale="70" zoomScaleNormal="70" workbookViewId="0">
      <selection activeCell="H79" sqref="H79"/>
    </sheetView>
  </sheetViews>
  <sheetFormatPr defaultColWidth="8.88671875" defaultRowHeight="16.2" x14ac:dyDescent="0.3"/>
  <cols>
    <col min="1" max="1" width="5.5546875" style="21" customWidth="1"/>
    <col min="2" max="2" width="10.33203125" style="21" hidden="1" customWidth="1"/>
    <col min="3" max="3" width="89.44140625" style="21" customWidth="1"/>
    <col min="4" max="4" width="16.109375" style="21" bestFit="1" customWidth="1"/>
    <col min="5" max="5" width="8.44140625" style="21" bestFit="1" customWidth="1"/>
    <col min="6" max="54" width="8.88671875" style="20"/>
    <col min="55" max="16384" width="8.88671875" style="21"/>
  </cols>
  <sheetData>
    <row r="1" spans="1:5" ht="25.2" customHeight="1" x14ac:dyDescent="0.3">
      <c r="A1" s="91" t="s">
        <v>0</v>
      </c>
      <c r="B1" s="93" t="str">
        <f>IF([2]ICMS!C13="GEO","ნახაზის კოდი","Drawing No.")</f>
        <v>ნახაზის კოდი</v>
      </c>
      <c r="C1" s="93" t="str">
        <f>IF([2]ICMS!C13="GEO","სამუშაოების დასახელება","Work Description")</f>
        <v>სამუშაოების დასახელება</v>
      </c>
      <c r="D1" s="95" t="str">
        <f>IF([2]ICMS!C13="GEO","განზ. ერთ.","Unit")</f>
        <v>განზ. ერთ.</v>
      </c>
      <c r="E1" s="97" t="str">
        <f>IF([2]ICMS!C13="GEO","რაოდ","Q-ty")</f>
        <v>რაოდ</v>
      </c>
    </row>
    <row r="2" spans="1:5" ht="25.2" customHeight="1" x14ac:dyDescent="0.3">
      <c r="A2" s="92"/>
      <c r="B2" s="94"/>
      <c r="C2" s="94"/>
      <c r="D2" s="96"/>
      <c r="E2" s="98"/>
    </row>
    <row r="3" spans="1:5" ht="24.6" customHeight="1" x14ac:dyDescent="0.3">
      <c r="A3" s="92"/>
      <c r="B3" s="94"/>
      <c r="C3" s="94"/>
      <c r="D3" s="96"/>
      <c r="E3" s="99"/>
    </row>
    <row r="4" spans="1:5" ht="25.2" customHeight="1" x14ac:dyDescent="0.3">
      <c r="A4" s="22">
        <v>1</v>
      </c>
      <c r="B4" s="23">
        <v>2</v>
      </c>
      <c r="C4" s="23">
        <v>3</v>
      </c>
      <c r="D4" s="23">
        <v>4</v>
      </c>
      <c r="E4" s="23">
        <v>6</v>
      </c>
    </row>
    <row r="5" spans="1:5" s="20" customFormat="1" ht="10.95" customHeight="1" x14ac:dyDescent="0.3"/>
    <row r="6" spans="1:5" ht="34.950000000000003" customHeight="1" x14ac:dyDescent="0.3">
      <c r="A6" s="24">
        <v>1</v>
      </c>
      <c r="B6" s="37"/>
      <c r="C6" s="25"/>
      <c r="D6" s="26"/>
      <c r="E6" s="26"/>
    </row>
    <row r="7" spans="1:5" ht="18.600000000000001" x14ac:dyDescent="0.3">
      <c r="A7" s="27"/>
      <c r="B7" s="27"/>
      <c r="C7" s="29" t="s">
        <v>270</v>
      </c>
      <c r="D7" s="32"/>
      <c r="E7" s="29"/>
    </row>
    <row r="8" spans="1:5" s="20" customFormat="1" ht="18.600000000000001" x14ac:dyDescent="0.3">
      <c r="A8" s="27">
        <v>1</v>
      </c>
      <c r="B8" s="27"/>
      <c r="C8" s="31" t="s">
        <v>214</v>
      </c>
      <c r="D8" s="33" t="s">
        <v>211</v>
      </c>
      <c r="E8" s="28">
        <v>180</v>
      </c>
    </row>
    <row r="9" spans="1:5" s="20" customFormat="1" ht="18.600000000000001" x14ac:dyDescent="0.3">
      <c r="A9" s="27">
        <v>2</v>
      </c>
      <c r="B9" s="27"/>
      <c r="C9" s="31" t="s">
        <v>215</v>
      </c>
      <c r="D9" s="33" t="s">
        <v>211</v>
      </c>
      <c r="E9" s="28">
        <v>16</v>
      </c>
    </row>
    <row r="10" spans="1:5" s="20" customFormat="1" ht="18.600000000000001" x14ac:dyDescent="0.3">
      <c r="A10" s="27">
        <v>3</v>
      </c>
      <c r="B10" s="27"/>
      <c r="C10" s="31" t="s">
        <v>216</v>
      </c>
      <c r="D10" s="33" t="s">
        <v>211</v>
      </c>
      <c r="E10" s="28">
        <v>30</v>
      </c>
    </row>
    <row r="11" spans="1:5" s="20" customFormat="1" ht="18.600000000000001" x14ac:dyDescent="0.3">
      <c r="A11" s="27">
        <v>4</v>
      </c>
      <c r="B11" s="27"/>
      <c r="C11" s="31" t="s">
        <v>217</v>
      </c>
      <c r="D11" s="33" t="s">
        <v>211</v>
      </c>
      <c r="E11" s="28">
        <v>104</v>
      </c>
    </row>
    <row r="12" spans="1:5" s="20" customFormat="1" ht="18.600000000000001" x14ac:dyDescent="0.3">
      <c r="A12" s="27">
        <v>5</v>
      </c>
      <c r="B12" s="27"/>
      <c r="C12" s="31" t="s">
        <v>218</v>
      </c>
      <c r="D12" s="33" t="s">
        <v>211</v>
      </c>
      <c r="E12" s="28">
        <v>30</v>
      </c>
    </row>
    <row r="13" spans="1:5" s="20" customFormat="1" ht="18.600000000000001" x14ac:dyDescent="0.3">
      <c r="A13" s="27">
        <v>6</v>
      </c>
      <c r="B13" s="27"/>
      <c r="C13" s="31" t="s">
        <v>219</v>
      </c>
      <c r="D13" s="33" t="s">
        <v>211</v>
      </c>
      <c r="E13" s="28">
        <v>17</v>
      </c>
    </row>
    <row r="14" spans="1:5" s="20" customFormat="1" ht="18.600000000000001" x14ac:dyDescent="0.3">
      <c r="A14" s="27">
        <v>7</v>
      </c>
      <c r="B14" s="27"/>
      <c r="C14" s="31" t="s">
        <v>293</v>
      </c>
      <c r="D14" s="33" t="s">
        <v>211</v>
      </c>
      <c r="E14" s="28">
        <v>4</v>
      </c>
    </row>
    <row r="15" spans="1:5" s="20" customFormat="1" ht="18.600000000000001" x14ac:dyDescent="0.3">
      <c r="A15" s="27">
        <v>8</v>
      </c>
      <c r="B15" s="27"/>
      <c r="C15" s="31" t="s">
        <v>220</v>
      </c>
      <c r="D15" s="33" t="s">
        <v>211</v>
      </c>
      <c r="E15" s="28">
        <v>6</v>
      </c>
    </row>
    <row r="16" spans="1:5" s="20" customFormat="1" ht="37.200000000000003" x14ac:dyDescent="0.3">
      <c r="A16" s="27">
        <v>9</v>
      </c>
      <c r="B16" s="27"/>
      <c r="C16" s="31" t="s">
        <v>304</v>
      </c>
      <c r="D16" s="33" t="s">
        <v>211</v>
      </c>
      <c r="E16" s="28">
        <v>85</v>
      </c>
    </row>
    <row r="17" spans="1:5" s="20" customFormat="1" ht="18.600000000000001" x14ac:dyDescent="0.3">
      <c r="A17" s="27">
        <v>10</v>
      </c>
      <c r="B17" s="27"/>
      <c r="C17" s="30" t="s">
        <v>213</v>
      </c>
      <c r="D17" s="34" t="s">
        <v>211</v>
      </c>
      <c r="E17" s="36">
        <f t="shared" ref="E17:E22" si="0">E8/0.8</f>
        <v>225</v>
      </c>
    </row>
    <row r="18" spans="1:5" s="20" customFormat="1" ht="18.600000000000001" x14ac:dyDescent="0.3">
      <c r="A18" s="27">
        <v>11</v>
      </c>
      <c r="B18" s="27"/>
      <c r="C18" s="30" t="s">
        <v>240</v>
      </c>
      <c r="D18" s="34" t="s">
        <v>211</v>
      </c>
      <c r="E18" s="36">
        <f t="shared" si="0"/>
        <v>20</v>
      </c>
    </row>
    <row r="19" spans="1:5" s="20" customFormat="1" ht="18.600000000000001" x14ac:dyDescent="0.3">
      <c r="A19" s="27">
        <v>12</v>
      </c>
      <c r="B19" s="27"/>
      <c r="C19" s="30" t="s">
        <v>241</v>
      </c>
      <c r="D19" s="34" t="s">
        <v>211</v>
      </c>
      <c r="E19" s="36">
        <f t="shared" si="0"/>
        <v>37.5</v>
      </c>
    </row>
    <row r="20" spans="1:5" s="20" customFormat="1" ht="18.600000000000001" x14ac:dyDescent="0.3">
      <c r="A20" s="27">
        <v>13</v>
      </c>
      <c r="B20" s="27"/>
      <c r="C20" s="30" t="s">
        <v>242</v>
      </c>
      <c r="D20" s="34" t="s">
        <v>211</v>
      </c>
      <c r="E20" s="36">
        <f t="shared" si="0"/>
        <v>130</v>
      </c>
    </row>
    <row r="21" spans="1:5" s="20" customFormat="1" ht="18.600000000000001" x14ac:dyDescent="0.3">
      <c r="A21" s="27">
        <v>14</v>
      </c>
      <c r="B21" s="27"/>
      <c r="C21" s="31" t="s">
        <v>243</v>
      </c>
      <c r="D21" s="33" t="s">
        <v>211</v>
      </c>
      <c r="E21" s="36">
        <f t="shared" si="0"/>
        <v>37.5</v>
      </c>
    </row>
    <row r="22" spans="1:5" s="20" customFormat="1" ht="18.600000000000001" x14ac:dyDescent="0.3">
      <c r="A22" s="27">
        <v>15</v>
      </c>
      <c r="B22" s="27"/>
      <c r="C22" s="31" t="s">
        <v>244</v>
      </c>
      <c r="D22" s="33" t="s">
        <v>211</v>
      </c>
      <c r="E22" s="36">
        <f t="shared" si="0"/>
        <v>21.25</v>
      </c>
    </row>
    <row r="23" spans="1:5" s="20" customFormat="1" ht="18.600000000000001" x14ac:dyDescent="0.3">
      <c r="A23" s="27">
        <v>16</v>
      </c>
      <c r="B23" s="27"/>
      <c r="C23" s="31" t="s">
        <v>245</v>
      </c>
      <c r="D23" s="33" t="s">
        <v>211</v>
      </c>
      <c r="E23" s="36">
        <f t="shared" ref="E23" si="1">E15/0.8</f>
        <v>7.5</v>
      </c>
    </row>
    <row r="24" spans="1:5" s="20" customFormat="1" ht="18.600000000000001" x14ac:dyDescent="0.3">
      <c r="A24" s="27">
        <v>17</v>
      </c>
      <c r="B24" s="27"/>
      <c r="C24" s="30" t="s">
        <v>269</v>
      </c>
      <c r="D24" s="34" t="s">
        <v>211</v>
      </c>
      <c r="E24" s="36">
        <f t="shared" ref="E24:E29" si="2">E8/4</f>
        <v>45</v>
      </c>
    </row>
    <row r="25" spans="1:5" s="20" customFormat="1" ht="18.600000000000001" x14ac:dyDescent="0.3">
      <c r="A25" s="27">
        <v>18</v>
      </c>
      <c r="B25" s="27"/>
      <c r="C25" s="30" t="s">
        <v>268</v>
      </c>
      <c r="D25" s="34" t="s">
        <v>211</v>
      </c>
      <c r="E25" s="36">
        <f t="shared" si="2"/>
        <v>4</v>
      </c>
    </row>
    <row r="26" spans="1:5" s="20" customFormat="1" ht="18.600000000000001" x14ac:dyDescent="0.3">
      <c r="A26" s="27">
        <v>19</v>
      </c>
      <c r="B26" s="27"/>
      <c r="C26" s="30" t="s">
        <v>267</v>
      </c>
      <c r="D26" s="34" t="s">
        <v>211</v>
      </c>
      <c r="E26" s="36">
        <f t="shared" si="2"/>
        <v>7.5</v>
      </c>
    </row>
    <row r="27" spans="1:5" s="20" customFormat="1" ht="18.600000000000001" x14ac:dyDescent="0.3">
      <c r="A27" s="27">
        <v>20</v>
      </c>
      <c r="B27" s="27"/>
      <c r="C27" s="30" t="s">
        <v>266</v>
      </c>
      <c r="D27" s="34" t="s">
        <v>211</v>
      </c>
      <c r="E27" s="36">
        <f t="shared" si="2"/>
        <v>26</v>
      </c>
    </row>
    <row r="28" spans="1:5" s="20" customFormat="1" ht="18.600000000000001" x14ac:dyDescent="0.3">
      <c r="A28" s="27">
        <v>21</v>
      </c>
      <c r="B28" s="27"/>
      <c r="C28" s="31" t="s">
        <v>265</v>
      </c>
      <c r="D28" s="33" t="s">
        <v>211</v>
      </c>
      <c r="E28" s="36">
        <f t="shared" si="2"/>
        <v>7.5</v>
      </c>
    </row>
    <row r="29" spans="1:5" s="20" customFormat="1" ht="18.600000000000001" x14ac:dyDescent="0.3">
      <c r="A29" s="27">
        <v>22</v>
      </c>
      <c r="B29" s="27"/>
      <c r="C29" s="31" t="s">
        <v>264</v>
      </c>
      <c r="D29" s="33" t="s">
        <v>211</v>
      </c>
      <c r="E29" s="36">
        <f t="shared" si="2"/>
        <v>4.25</v>
      </c>
    </row>
    <row r="30" spans="1:5" s="20" customFormat="1" ht="18.600000000000001" x14ac:dyDescent="0.3">
      <c r="A30" s="27">
        <v>23</v>
      </c>
      <c r="B30" s="27"/>
      <c r="C30" s="31" t="s">
        <v>263</v>
      </c>
      <c r="D30" s="33" t="s">
        <v>211</v>
      </c>
      <c r="E30" s="36">
        <f t="shared" ref="E30" si="3">E15/4</f>
        <v>1.5</v>
      </c>
    </row>
    <row r="31" spans="1:5" s="20" customFormat="1" ht="18.600000000000001" x14ac:dyDescent="0.3">
      <c r="A31" s="27">
        <v>24</v>
      </c>
      <c r="B31" s="27"/>
      <c r="C31" s="31" t="s">
        <v>239</v>
      </c>
      <c r="D31" s="33" t="s">
        <v>209</v>
      </c>
      <c r="E31" s="35">
        <v>1</v>
      </c>
    </row>
    <row r="32" spans="1:5" s="20" customFormat="1" ht="18.600000000000001" x14ac:dyDescent="0.3">
      <c r="A32" s="27">
        <v>25</v>
      </c>
      <c r="B32" s="27"/>
      <c r="C32" s="31" t="s">
        <v>274</v>
      </c>
      <c r="D32" s="33" t="s">
        <v>209</v>
      </c>
      <c r="E32" s="35">
        <v>1</v>
      </c>
    </row>
    <row r="33" spans="1:5" s="20" customFormat="1" ht="18.600000000000001" x14ac:dyDescent="0.3">
      <c r="A33" s="27">
        <v>26</v>
      </c>
      <c r="B33" s="27"/>
      <c r="C33" s="31" t="s">
        <v>248</v>
      </c>
      <c r="D33" s="28" t="s">
        <v>210</v>
      </c>
      <c r="E33" s="35">
        <v>300</v>
      </c>
    </row>
    <row r="34" spans="1:5" s="20" customFormat="1" ht="18.600000000000001" x14ac:dyDescent="0.3">
      <c r="A34" s="27">
        <v>27</v>
      </c>
      <c r="B34" s="27"/>
      <c r="C34" s="31" t="s">
        <v>249</v>
      </c>
      <c r="D34" s="28" t="s">
        <v>210</v>
      </c>
      <c r="E34" s="28">
        <v>140</v>
      </c>
    </row>
    <row r="35" spans="1:5" s="20" customFormat="1" ht="18.600000000000001" x14ac:dyDescent="0.3">
      <c r="A35" s="27">
        <v>28</v>
      </c>
      <c r="B35" s="27"/>
      <c r="C35" s="31" t="s">
        <v>262</v>
      </c>
      <c r="D35" s="28" t="s">
        <v>211</v>
      </c>
      <c r="E35" s="35">
        <f>E33*0.6</f>
        <v>180</v>
      </c>
    </row>
    <row r="36" spans="1:5" s="20" customFormat="1" ht="18.600000000000001" x14ac:dyDescent="0.3">
      <c r="A36" s="27">
        <v>29</v>
      </c>
      <c r="B36" s="27"/>
      <c r="C36" s="31" t="s">
        <v>261</v>
      </c>
      <c r="D36" s="28" t="s">
        <v>211</v>
      </c>
      <c r="E36" s="35">
        <f>E34*0.6</f>
        <v>84</v>
      </c>
    </row>
    <row r="37" spans="1:5" s="20" customFormat="1" ht="18.600000000000001" x14ac:dyDescent="0.3">
      <c r="A37" s="27">
        <v>30</v>
      </c>
      <c r="B37" s="27"/>
      <c r="C37" s="31" t="s">
        <v>237</v>
      </c>
      <c r="D37" s="28" t="s">
        <v>210</v>
      </c>
      <c r="E37" s="35">
        <f>E33*3</f>
        <v>900</v>
      </c>
    </row>
    <row r="38" spans="1:5" s="20" customFormat="1" ht="18.600000000000001" x14ac:dyDescent="0.3">
      <c r="A38" s="27">
        <v>31</v>
      </c>
      <c r="B38" s="27"/>
      <c r="C38" s="31" t="s">
        <v>238</v>
      </c>
      <c r="D38" s="28" t="s">
        <v>210</v>
      </c>
      <c r="E38" s="35">
        <f>E34*3</f>
        <v>420</v>
      </c>
    </row>
    <row r="39" spans="1:5" s="20" customFormat="1" ht="18.600000000000001" x14ac:dyDescent="0.3">
      <c r="A39" s="27">
        <v>32</v>
      </c>
      <c r="B39" s="27"/>
      <c r="C39" s="31" t="s">
        <v>260</v>
      </c>
      <c r="D39" s="33" t="s">
        <v>210</v>
      </c>
      <c r="E39" s="28">
        <v>102</v>
      </c>
    </row>
    <row r="40" spans="1:5" s="20" customFormat="1" ht="18.600000000000001" x14ac:dyDescent="0.3">
      <c r="A40" s="27">
        <v>33</v>
      </c>
      <c r="B40" s="27"/>
      <c r="C40" s="31" t="s">
        <v>288</v>
      </c>
      <c r="D40" s="33" t="s">
        <v>210</v>
      </c>
      <c r="E40" s="28">
        <v>3</v>
      </c>
    </row>
    <row r="41" spans="1:5" s="20" customFormat="1" ht="18.600000000000001" x14ac:dyDescent="0.3">
      <c r="A41" s="27">
        <v>34</v>
      </c>
      <c r="B41" s="27"/>
      <c r="C41" s="31" t="s">
        <v>258</v>
      </c>
      <c r="D41" s="33" t="s">
        <v>210</v>
      </c>
      <c r="E41" s="28">
        <v>12</v>
      </c>
    </row>
    <row r="42" spans="1:5" s="20" customFormat="1" ht="18.600000000000001" x14ac:dyDescent="0.3">
      <c r="A42" s="27">
        <v>35</v>
      </c>
      <c r="B42" s="27"/>
      <c r="C42" s="31" t="s">
        <v>289</v>
      </c>
      <c r="D42" s="33" t="s">
        <v>210</v>
      </c>
      <c r="E42" s="28">
        <v>2</v>
      </c>
    </row>
    <row r="43" spans="1:5" s="20" customFormat="1" ht="18.600000000000001" x14ac:dyDescent="0.3">
      <c r="A43" s="27">
        <v>36</v>
      </c>
      <c r="B43" s="27"/>
      <c r="C43" s="31" t="s">
        <v>257</v>
      </c>
      <c r="D43" s="33" t="s">
        <v>210</v>
      </c>
      <c r="E43" s="28">
        <v>8</v>
      </c>
    </row>
    <row r="44" spans="1:5" s="20" customFormat="1" ht="18.600000000000001" x14ac:dyDescent="0.3">
      <c r="A44" s="27">
        <v>37</v>
      </c>
      <c r="B44" s="27"/>
      <c r="C44" s="31" t="s">
        <v>256</v>
      </c>
      <c r="D44" s="33" t="s">
        <v>210</v>
      </c>
      <c r="E44" s="28">
        <v>30</v>
      </c>
    </row>
    <row r="45" spans="1:5" s="20" customFormat="1" ht="18.600000000000001" x14ac:dyDescent="0.3">
      <c r="A45" s="27">
        <v>38</v>
      </c>
      <c r="B45" s="27"/>
      <c r="C45" s="31" t="s">
        <v>221</v>
      </c>
      <c r="D45" s="33" t="s">
        <v>210</v>
      </c>
      <c r="E45" s="28">
        <v>4</v>
      </c>
    </row>
    <row r="46" spans="1:5" s="20" customFormat="1" ht="18.600000000000001" x14ac:dyDescent="0.3">
      <c r="A46" s="27">
        <v>39</v>
      </c>
      <c r="B46" s="27"/>
      <c r="C46" s="31" t="s">
        <v>222</v>
      </c>
      <c r="D46" s="33" t="s">
        <v>210</v>
      </c>
      <c r="E46" s="28">
        <v>8</v>
      </c>
    </row>
    <row r="47" spans="1:5" s="20" customFormat="1" ht="18.600000000000001" x14ac:dyDescent="0.3">
      <c r="A47" s="27">
        <v>40</v>
      </c>
      <c r="B47" s="27"/>
      <c r="C47" s="31" t="s">
        <v>280</v>
      </c>
      <c r="D47" s="33" t="s">
        <v>210</v>
      </c>
      <c r="E47" s="28">
        <v>2</v>
      </c>
    </row>
    <row r="48" spans="1:5" s="20" customFormat="1" ht="18.600000000000001" x14ac:dyDescent="0.3">
      <c r="A48" s="27">
        <v>41</v>
      </c>
      <c r="B48" s="27"/>
      <c r="C48" s="31" t="s">
        <v>223</v>
      </c>
      <c r="D48" s="33" t="s">
        <v>210</v>
      </c>
      <c r="E48" s="28">
        <v>5</v>
      </c>
    </row>
    <row r="49" spans="1:5" s="20" customFormat="1" ht="18.600000000000001" x14ac:dyDescent="0.3">
      <c r="A49" s="27">
        <v>42</v>
      </c>
      <c r="B49" s="27"/>
      <c r="C49" s="31" t="s">
        <v>255</v>
      </c>
      <c r="D49" s="33" t="s">
        <v>210</v>
      </c>
      <c r="E49" s="28">
        <v>8</v>
      </c>
    </row>
    <row r="50" spans="1:5" s="20" customFormat="1" ht="18.600000000000001" x14ac:dyDescent="0.3">
      <c r="A50" s="27">
        <v>43</v>
      </c>
      <c r="B50" s="27"/>
      <c r="C50" s="31" t="s">
        <v>291</v>
      </c>
      <c r="D50" s="33" t="s">
        <v>210</v>
      </c>
      <c r="E50" s="28">
        <v>2</v>
      </c>
    </row>
    <row r="51" spans="1:5" s="20" customFormat="1" ht="18.600000000000001" x14ac:dyDescent="0.3">
      <c r="A51" s="27">
        <v>44</v>
      </c>
      <c r="B51" s="27"/>
      <c r="C51" s="31" t="s">
        <v>224</v>
      </c>
      <c r="D51" s="33" t="s">
        <v>210</v>
      </c>
      <c r="E51" s="28">
        <v>8</v>
      </c>
    </row>
    <row r="52" spans="1:5" s="20" customFormat="1" ht="18.600000000000001" x14ac:dyDescent="0.3">
      <c r="A52" s="27">
        <v>45</v>
      </c>
      <c r="B52" s="27"/>
      <c r="C52" s="31" t="s">
        <v>283</v>
      </c>
      <c r="D52" s="33" t="s">
        <v>210</v>
      </c>
      <c r="E52" s="28">
        <v>2</v>
      </c>
    </row>
    <row r="53" spans="1:5" s="20" customFormat="1" ht="18.600000000000001" x14ac:dyDescent="0.3">
      <c r="A53" s="27">
        <v>46</v>
      </c>
      <c r="B53" s="27"/>
      <c r="C53" s="31" t="s">
        <v>253</v>
      </c>
      <c r="D53" s="33" t="s">
        <v>210</v>
      </c>
      <c r="E53" s="28">
        <v>3</v>
      </c>
    </row>
    <row r="54" spans="1:5" s="20" customFormat="1" ht="18.600000000000001" x14ac:dyDescent="0.3">
      <c r="A54" s="27">
        <v>47</v>
      </c>
      <c r="B54" s="27"/>
      <c r="C54" s="31" t="s">
        <v>225</v>
      </c>
      <c r="D54" s="33" t="s">
        <v>210</v>
      </c>
      <c r="E54" s="28">
        <v>8</v>
      </c>
    </row>
    <row r="55" spans="1:5" s="20" customFormat="1" ht="18.600000000000001" x14ac:dyDescent="0.3">
      <c r="A55" s="27">
        <v>48</v>
      </c>
      <c r="B55" s="27"/>
      <c r="C55" s="31" t="s">
        <v>254</v>
      </c>
      <c r="D55" s="33" t="s">
        <v>210</v>
      </c>
      <c r="E55" s="28">
        <v>4</v>
      </c>
    </row>
    <row r="56" spans="1:5" s="20" customFormat="1" ht="18.600000000000001" x14ac:dyDescent="0.3">
      <c r="A56" s="27">
        <v>49</v>
      </c>
      <c r="B56" s="27"/>
      <c r="C56" s="31" t="s">
        <v>294</v>
      </c>
      <c r="D56" s="33" t="s">
        <v>210</v>
      </c>
      <c r="E56" s="28">
        <v>2</v>
      </c>
    </row>
    <row r="57" spans="1:5" s="20" customFormat="1" ht="18.600000000000001" x14ac:dyDescent="0.3">
      <c r="A57" s="27">
        <v>50</v>
      </c>
      <c r="B57" s="27"/>
      <c r="C57" s="31" t="s">
        <v>295</v>
      </c>
      <c r="D57" s="33" t="s">
        <v>210</v>
      </c>
      <c r="E57" s="28">
        <v>2</v>
      </c>
    </row>
    <row r="58" spans="1:5" s="20" customFormat="1" ht="18.600000000000001" x14ac:dyDescent="0.3">
      <c r="A58" s="27">
        <v>51</v>
      </c>
      <c r="B58" s="27"/>
      <c r="C58" s="31" t="s">
        <v>297</v>
      </c>
      <c r="D58" s="33" t="s">
        <v>210</v>
      </c>
      <c r="E58" s="28">
        <v>2</v>
      </c>
    </row>
    <row r="59" spans="1:5" s="20" customFormat="1" ht="18.600000000000001" x14ac:dyDescent="0.3">
      <c r="A59" s="27">
        <v>52</v>
      </c>
      <c r="B59" s="27"/>
      <c r="C59" s="31" t="s">
        <v>298</v>
      </c>
      <c r="D59" s="33" t="s">
        <v>210</v>
      </c>
      <c r="E59" s="28">
        <v>2</v>
      </c>
    </row>
    <row r="60" spans="1:5" s="20" customFormat="1" ht="18.600000000000001" x14ac:dyDescent="0.3">
      <c r="A60" s="27">
        <v>53</v>
      </c>
      <c r="B60" s="27"/>
      <c r="C60" s="31" t="s">
        <v>296</v>
      </c>
      <c r="D60" s="33" t="s">
        <v>210</v>
      </c>
      <c r="E60" s="28">
        <v>2</v>
      </c>
    </row>
    <row r="61" spans="1:5" s="20" customFormat="1" ht="18.600000000000001" x14ac:dyDescent="0.3">
      <c r="A61" s="27">
        <v>54</v>
      </c>
      <c r="B61" s="27"/>
      <c r="C61" s="31" t="s">
        <v>227</v>
      </c>
      <c r="D61" s="33" t="s">
        <v>210</v>
      </c>
      <c r="E61" s="28">
        <v>4</v>
      </c>
    </row>
    <row r="62" spans="1:5" s="20" customFormat="1" ht="18.600000000000001" x14ac:dyDescent="0.3">
      <c r="A62" s="27">
        <v>55</v>
      </c>
      <c r="B62" s="27"/>
      <c r="C62" s="31" t="s">
        <v>228</v>
      </c>
      <c r="D62" s="33" t="s">
        <v>210</v>
      </c>
      <c r="E62" s="28">
        <v>2</v>
      </c>
    </row>
    <row r="63" spans="1:5" s="20" customFormat="1" ht="18.600000000000001" x14ac:dyDescent="0.3">
      <c r="A63" s="27">
        <v>56</v>
      </c>
      <c r="B63" s="27"/>
      <c r="C63" s="31" t="s">
        <v>299</v>
      </c>
      <c r="D63" s="33" t="s">
        <v>210</v>
      </c>
      <c r="E63" s="28">
        <v>2</v>
      </c>
    </row>
    <row r="64" spans="1:5" s="20" customFormat="1" ht="18.600000000000001" x14ac:dyDescent="0.3">
      <c r="A64" s="27">
        <v>57</v>
      </c>
      <c r="B64" s="27"/>
      <c r="C64" s="31" t="s">
        <v>246</v>
      </c>
      <c r="D64" s="33" t="s">
        <v>210</v>
      </c>
      <c r="E64" s="28">
        <v>67</v>
      </c>
    </row>
    <row r="65" spans="1:5" s="20" customFormat="1" ht="18.600000000000001" x14ac:dyDescent="0.3">
      <c r="A65" s="27">
        <v>58</v>
      </c>
      <c r="B65" s="27"/>
      <c r="C65" s="31" t="s">
        <v>229</v>
      </c>
      <c r="D65" s="33" t="s">
        <v>210</v>
      </c>
      <c r="E65" s="28">
        <v>4</v>
      </c>
    </row>
    <row r="66" spans="1:5" s="20" customFormat="1" ht="18.600000000000001" x14ac:dyDescent="0.3">
      <c r="A66" s="27">
        <v>59</v>
      </c>
      <c r="B66" s="27"/>
      <c r="C66" s="31" t="s">
        <v>230</v>
      </c>
      <c r="D66" s="33" t="s">
        <v>210</v>
      </c>
      <c r="E66" s="28">
        <v>9</v>
      </c>
    </row>
    <row r="67" spans="1:5" s="20" customFormat="1" ht="18.600000000000001" x14ac:dyDescent="0.3">
      <c r="A67" s="27">
        <v>60</v>
      </c>
      <c r="B67" s="27"/>
      <c r="C67" s="31" t="s">
        <v>235</v>
      </c>
      <c r="D67" s="33" t="s">
        <v>210</v>
      </c>
      <c r="E67" s="28">
        <v>4</v>
      </c>
    </row>
    <row r="68" spans="1:5" s="20" customFormat="1" ht="18.600000000000001" x14ac:dyDescent="0.3">
      <c r="A68" s="27">
        <v>61</v>
      </c>
      <c r="B68" s="27"/>
      <c r="C68" s="31" t="s">
        <v>231</v>
      </c>
      <c r="D68" s="33" t="s">
        <v>210</v>
      </c>
      <c r="E68" s="28">
        <v>2</v>
      </c>
    </row>
    <row r="69" spans="1:5" s="20" customFormat="1" ht="18.600000000000001" x14ac:dyDescent="0.3">
      <c r="A69" s="27">
        <v>62</v>
      </c>
      <c r="B69" s="27"/>
      <c r="C69" s="31" t="s">
        <v>232</v>
      </c>
      <c r="D69" s="33" t="s">
        <v>210</v>
      </c>
      <c r="E69" s="28">
        <v>6</v>
      </c>
    </row>
    <row r="70" spans="1:5" s="20" customFormat="1" ht="18.600000000000001" x14ac:dyDescent="0.3">
      <c r="A70" s="27">
        <v>63</v>
      </c>
      <c r="B70" s="27"/>
      <c r="C70" s="31" t="s">
        <v>233</v>
      </c>
      <c r="D70" s="33" t="s">
        <v>210</v>
      </c>
      <c r="E70" s="28">
        <v>4</v>
      </c>
    </row>
    <row r="71" spans="1:5" s="20" customFormat="1" ht="18.600000000000001" x14ac:dyDescent="0.3">
      <c r="A71" s="27">
        <v>64</v>
      </c>
      <c r="B71" s="27"/>
      <c r="C71" s="31" t="s">
        <v>234</v>
      </c>
      <c r="D71" s="33" t="s">
        <v>210</v>
      </c>
      <c r="E71" s="28">
        <v>3</v>
      </c>
    </row>
    <row r="72" spans="1:5" s="20" customFormat="1" ht="18.600000000000001" x14ac:dyDescent="0.3">
      <c r="A72" s="27">
        <v>65</v>
      </c>
      <c r="B72" s="27"/>
      <c r="C72" s="31" t="s">
        <v>287</v>
      </c>
      <c r="D72" s="33" t="s">
        <v>210</v>
      </c>
      <c r="E72" s="28">
        <v>67</v>
      </c>
    </row>
    <row r="73" spans="1:5" s="20" customFormat="1" ht="18.600000000000001" x14ac:dyDescent="0.3">
      <c r="A73" s="27">
        <v>66</v>
      </c>
      <c r="B73" s="27"/>
      <c r="C73" s="30" t="s">
        <v>277</v>
      </c>
      <c r="D73" s="28" t="s">
        <v>210</v>
      </c>
      <c r="E73" s="28">
        <v>2</v>
      </c>
    </row>
    <row r="74" spans="1:5" s="20" customFormat="1" ht="18.600000000000001" x14ac:dyDescent="0.3">
      <c r="A74" s="27">
        <v>67</v>
      </c>
      <c r="B74" s="27"/>
      <c r="C74" s="30" t="s">
        <v>278</v>
      </c>
      <c r="D74" s="28" t="s">
        <v>210</v>
      </c>
      <c r="E74" s="28">
        <v>3</v>
      </c>
    </row>
    <row r="75" spans="1:5" s="20" customFormat="1" ht="18.600000000000001" x14ac:dyDescent="0.3">
      <c r="A75" s="27">
        <v>68</v>
      </c>
      <c r="B75" s="27"/>
      <c r="C75" s="31" t="s">
        <v>300</v>
      </c>
      <c r="D75" s="33" t="s">
        <v>210</v>
      </c>
      <c r="E75" s="28">
        <v>1</v>
      </c>
    </row>
    <row r="76" spans="1:5" s="20" customFormat="1" ht="18.600000000000001" x14ac:dyDescent="0.3">
      <c r="A76" s="27">
        <v>69</v>
      </c>
      <c r="B76" s="27"/>
      <c r="C76" s="31" t="s">
        <v>301</v>
      </c>
      <c r="D76" s="33" t="s">
        <v>210</v>
      </c>
      <c r="E76" s="28">
        <v>1</v>
      </c>
    </row>
    <row r="77" spans="1:5" s="20" customFormat="1" ht="18.600000000000001" x14ac:dyDescent="0.3">
      <c r="A77" s="27">
        <v>70</v>
      </c>
      <c r="B77" s="27"/>
      <c r="C77" s="31" t="s">
        <v>302</v>
      </c>
      <c r="D77" s="33" t="s">
        <v>210</v>
      </c>
      <c r="E77" s="28">
        <v>1</v>
      </c>
    </row>
    <row r="78" spans="1:5" s="20" customFormat="1" ht="18.600000000000001" x14ac:dyDescent="0.3">
      <c r="A78" s="27">
        <v>71</v>
      </c>
      <c r="B78" s="27"/>
      <c r="C78" s="31" t="s">
        <v>275</v>
      </c>
      <c r="D78" s="33" t="s">
        <v>210</v>
      </c>
      <c r="E78" s="28">
        <v>1</v>
      </c>
    </row>
    <row r="79" spans="1:5" s="20" customFormat="1" ht="18.600000000000001" x14ac:dyDescent="0.3">
      <c r="A79" s="27">
        <v>72</v>
      </c>
      <c r="B79" s="27"/>
      <c r="C79" s="31" t="s">
        <v>276</v>
      </c>
      <c r="D79" s="33" t="s">
        <v>210</v>
      </c>
      <c r="E79" s="28">
        <v>1</v>
      </c>
    </row>
    <row r="80" spans="1:5" s="20" customFormat="1" ht="18.600000000000001" x14ac:dyDescent="0.3">
      <c r="A80" s="27">
        <v>73</v>
      </c>
      <c r="B80" s="27"/>
      <c r="C80" s="31" t="s">
        <v>286</v>
      </c>
      <c r="D80" s="33" t="s">
        <v>210</v>
      </c>
      <c r="E80" s="28">
        <v>3</v>
      </c>
    </row>
    <row r="81" spans="1:5" s="20" customFormat="1" ht="18.600000000000001" x14ac:dyDescent="0.3">
      <c r="A81" s="27">
        <v>74</v>
      </c>
      <c r="B81" s="27"/>
      <c r="C81" s="31" t="s">
        <v>292</v>
      </c>
      <c r="D81" s="33" t="s">
        <v>210</v>
      </c>
      <c r="E81" s="28">
        <v>67</v>
      </c>
    </row>
    <row r="82" spans="1:5" s="20" customFormat="1" ht="18.600000000000001" x14ac:dyDescent="0.3">
      <c r="A82" s="27">
        <v>75</v>
      </c>
      <c r="B82" s="27"/>
      <c r="C82" s="31" t="s">
        <v>305</v>
      </c>
      <c r="D82" s="33" t="s">
        <v>209</v>
      </c>
      <c r="E82" s="28">
        <v>1</v>
      </c>
    </row>
    <row r="83" spans="1:5" ht="18.600000000000001" x14ac:dyDescent="0.3">
      <c r="A83" s="27"/>
      <c r="B83" s="27"/>
      <c r="C83" s="29" t="s">
        <v>271</v>
      </c>
      <c r="D83" s="32"/>
      <c r="E83" s="29"/>
    </row>
    <row r="84" spans="1:5" s="20" customFormat="1" ht="18.600000000000001" x14ac:dyDescent="0.3">
      <c r="A84" s="27">
        <v>1</v>
      </c>
      <c r="B84" s="27"/>
      <c r="C84" s="31" t="s">
        <v>214</v>
      </c>
      <c r="D84" s="33" t="s">
        <v>211</v>
      </c>
      <c r="E84" s="28">
        <v>185</v>
      </c>
    </row>
    <row r="85" spans="1:5" s="20" customFormat="1" ht="18.600000000000001" x14ac:dyDescent="0.3">
      <c r="A85" s="27">
        <v>2</v>
      </c>
      <c r="B85" s="27"/>
      <c r="C85" s="31" t="s">
        <v>215</v>
      </c>
      <c r="D85" s="33" t="s">
        <v>211</v>
      </c>
      <c r="E85" s="28">
        <v>5</v>
      </c>
    </row>
    <row r="86" spans="1:5" s="20" customFormat="1" ht="18.600000000000001" x14ac:dyDescent="0.3">
      <c r="A86" s="27">
        <v>3</v>
      </c>
      <c r="B86" s="27"/>
      <c r="C86" s="31" t="s">
        <v>216</v>
      </c>
      <c r="D86" s="33" t="s">
        <v>211</v>
      </c>
      <c r="E86" s="28">
        <v>22</v>
      </c>
    </row>
    <row r="87" spans="1:5" s="20" customFormat="1" ht="18.600000000000001" x14ac:dyDescent="0.3">
      <c r="A87" s="27">
        <v>4</v>
      </c>
      <c r="B87" s="27"/>
      <c r="C87" s="31" t="s">
        <v>217</v>
      </c>
      <c r="D87" s="33" t="s">
        <v>211</v>
      </c>
      <c r="E87" s="28">
        <v>87</v>
      </c>
    </row>
    <row r="88" spans="1:5" s="20" customFormat="1" ht="18.600000000000001" x14ac:dyDescent="0.3">
      <c r="A88" s="27">
        <v>5</v>
      </c>
      <c r="B88" s="27"/>
      <c r="C88" s="31" t="s">
        <v>218</v>
      </c>
      <c r="D88" s="33" t="s">
        <v>211</v>
      </c>
      <c r="E88" s="28">
        <v>21</v>
      </c>
    </row>
    <row r="89" spans="1:5" s="20" customFormat="1" ht="18.600000000000001" x14ac:dyDescent="0.3">
      <c r="A89" s="27">
        <v>6</v>
      </c>
      <c r="B89" s="27"/>
      <c r="C89" s="31" t="s">
        <v>219</v>
      </c>
      <c r="D89" s="33" t="s">
        <v>211</v>
      </c>
      <c r="E89" s="28">
        <v>20</v>
      </c>
    </row>
    <row r="90" spans="1:5" s="20" customFormat="1" ht="18.600000000000001" x14ac:dyDescent="0.3">
      <c r="A90" s="27">
        <v>7</v>
      </c>
      <c r="B90" s="27"/>
      <c r="C90" s="31" t="s">
        <v>220</v>
      </c>
      <c r="D90" s="33" t="s">
        <v>211</v>
      </c>
      <c r="E90" s="28">
        <v>5</v>
      </c>
    </row>
    <row r="91" spans="1:5" s="20" customFormat="1" ht="18.600000000000001" x14ac:dyDescent="0.3">
      <c r="A91" s="27">
        <v>8</v>
      </c>
      <c r="B91" s="27"/>
      <c r="C91" s="30" t="s">
        <v>213</v>
      </c>
      <c r="D91" s="34" t="s">
        <v>211</v>
      </c>
      <c r="E91" s="36">
        <f t="shared" ref="E91:E97" si="4">E84/0.8</f>
        <v>231.25</v>
      </c>
    </row>
    <row r="92" spans="1:5" s="20" customFormat="1" ht="18.600000000000001" x14ac:dyDescent="0.3">
      <c r="A92" s="27">
        <v>9</v>
      </c>
      <c r="B92" s="27"/>
      <c r="C92" s="30" t="s">
        <v>240</v>
      </c>
      <c r="D92" s="34" t="s">
        <v>211</v>
      </c>
      <c r="E92" s="36">
        <f t="shared" si="4"/>
        <v>6.25</v>
      </c>
    </row>
    <row r="93" spans="1:5" s="20" customFormat="1" ht="18.600000000000001" x14ac:dyDescent="0.3">
      <c r="A93" s="27">
        <v>10</v>
      </c>
      <c r="B93" s="27"/>
      <c r="C93" s="30" t="s">
        <v>241</v>
      </c>
      <c r="D93" s="34" t="s">
        <v>211</v>
      </c>
      <c r="E93" s="36">
        <f t="shared" si="4"/>
        <v>27.5</v>
      </c>
    </row>
    <row r="94" spans="1:5" s="20" customFormat="1" ht="18.600000000000001" x14ac:dyDescent="0.3">
      <c r="A94" s="27">
        <v>11</v>
      </c>
      <c r="B94" s="27"/>
      <c r="C94" s="30" t="s">
        <v>242</v>
      </c>
      <c r="D94" s="34" t="s">
        <v>211</v>
      </c>
      <c r="E94" s="36">
        <f t="shared" si="4"/>
        <v>108.75</v>
      </c>
    </row>
    <row r="95" spans="1:5" s="20" customFormat="1" ht="18.600000000000001" x14ac:dyDescent="0.3">
      <c r="A95" s="27">
        <v>12</v>
      </c>
      <c r="B95" s="27"/>
      <c r="C95" s="31" t="s">
        <v>243</v>
      </c>
      <c r="D95" s="33" t="s">
        <v>211</v>
      </c>
      <c r="E95" s="36">
        <f t="shared" si="4"/>
        <v>26.25</v>
      </c>
    </row>
    <row r="96" spans="1:5" s="20" customFormat="1" ht="18.600000000000001" x14ac:dyDescent="0.3">
      <c r="A96" s="27">
        <v>13</v>
      </c>
      <c r="B96" s="27"/>
      <c r="C96" s="31" t="s">
        <v>244</v>
      </c>
      <c r="D96" s="33" t="s">
        <v>211</v>
      </c>
      <c r="E96" s="36">
        <f t="shared" si="4"/>
        <v>25</v>
      </c>
    </row>
    <row r="97" spans="1:5" s="20" customFormat="1" ht="18.600000000000001" x14ac:dyDescent="0.3">
      <c r="A97" s="27">
        <v>14</v>
      </c>
      <c r="B97" s="27"/>
      <c r="C97" s="31" t="s">
        <v>245</v>
      </c>
      <c r="D97" s="33" t="s">
        <v>211</v>
      </c>
      <c r="E97" s="36">
        <f t="shared" si="4"/>
        <v>6.25</v>
      </c>
    </row>
    <row r="98" spans="1:5" s="20" customFormat="1" ht="18.600000000000001" x14ac:dyDescent="0.3">
      <c r="A98" s="27">
        <v>15</v>
      </c>
      <c r="B98" s="27"/>
      <c r="C98" s="30" t="s">
        <v>269</v>
      </c>
      <c r="D98" s="34" t="s">
        <v>211</v>
      </c>
      <c r="E98" s="36">
        <f t="shared" ref="E98:E104" si="5">E84/4</f>
        <v>46.25</v>
      </c>
    </row>
    <row r="99" spans="1:5" s="20" customFormat="1" ht="18.600000000000001" x14ac:dyDescent="0.3">
      <c r="A99" s="27">
        <v>16</v>
      </c>
      <c r="B99" s="27"/>
      <c r="C99" s="30" t="s">
        <v>268</v>
      </c>
      <c r="D99" s="34" t="s">
        <v>211</v>
      </c>
      <c r="E99" s="36">
        <f t="shared" si="5"/>
        <v>1.25</v>
      </c>
    </row>
    <row r="100" spans="1:5" s="20" customFormat="1" ht="18.600000000000001" x14ac:dyDescent="0.3">
      <c r="A100" s="27">
        <v>17</v>
      </c>
      <c r="B100" s="27"/>
      <c r="C100" s="30" t="s">
        <v>267</v>
      </c>
      <c r="D100" s="34" t="s">
        <v>211</v>
      </c>
      <c r="E100" s="36">
        <f t="shared" si="5"/>
        <v>5.5</v>
      </c>
    </row>
    <row r="101" spans="1:5" s="20" customFormat="1" ht="18.600000000000001" x14ac:dyDescent="0.3">
      <c r="A101" s="27">
        <v>18</v>
      </c>
      <c r="B101" s="27"/>
      <c r="C101" s="30" t="s">
        <v>266</v>
      </c>
      <c r="D101" s="34" t="s">
        <v>211</v>
      </c>
      <c r="E101" s="36">
        <f t="shared" si="5"/>
        <v>21.75</v>
      </c>
    </row>
    <row r="102" spans="1:5" s="20" customFormat="1" ht="18.600000000000001" x14ac:dyDescent="0.3">
      <c r="A102" s="27">
        <v>19</v>
      </c>
      <c r="B102" s="27"/>
      <c r="C102" s="31" t="s">
        <v>265</v>
      </c>
      <c r="D102" s="33" t="s">
        <v>211</v>
      </c>
      <c r="E102" s="36">
        <f t="shared" si="5"/>
        <v>5.25</v>
      </c>
    </row>
    <row r="103" spans="1:5" s="20" customFormat="1" ht="18.600000000000001" x14ac:dyDescent="0.3">
      <c r="A103" s="27">
        <v>20</v>
      </c>
      <c r="B103" s="27"/>
      <c r="C103" s="31" t="s">
        <v>264</v>
      </c>
      <c r="D103" s="33" t="s">
        <v>211</v>
      </c>
      <c r="E103" s="36">
        <f t="shared" si="5"/>
        <v>5</v>
      </c>
    </row>
    <row r="104" spans="1:5" s="20" customFormat="1" ht="18.600000000000001" x14ac:dyDescent="0.3">
      <c r="A104" s="27">
        <v>21</v>
      </c>
      <c r="B104" s="27"/>
      <c r="C104" s="31" t="s">
        <v>263</v>
      </c>
      <c r="D104" s="33" t="s">
        <v>211</v>
      </c>
      <c r="E104" s="36">
        <f t="shared" si="5"/>
        <v>1.25</v>
      </c>
    </row>
    <row r="105" spans="1:5" s="20" customFormat="1" ht="18.600000000000001" x14ac:dyDescent="0.3">
      <c r="A105" s="27">
        <v>22</v>
      </c>
      <c r="B105" s="27"/>
      <c r="C105" s="31" t="s">
        <v>239</v>
      </c>
      <c r="D105" s="33" t="s">
        <v>209</v>
      </c>
      <c r="E105" s="35">
        <v>1</v>
      </c>
    </row>
    <row r="106" spans="1:5" s="20" customFormat="1" ht="18.600000000000001" x14ac:dyDescent="0.3">
      <c r="A106" s="27">
        <v>23</v>
      </c>
      <c r="B106" s="27"/>
      <c r="C106" s="31" t="s">
        <v>274</v>
      </c>
      <c r="D106" s="33" t="s">
        <v>209</v>
      </c>
      <c r="E106" s="35">
        <v>1</v>
      </c>
    </row>
    <row r="107" spans="1:5" s="20" customFormat="1" ht="18.600000000000001" x14ac:dyDescent="0.3">
      <c r="A107" s="27">
        <v>24</v>
      </c>
      <c r="B107" s="27"/>
      <c r="C107" s="31" t="s">
        <v>248</v>
      </c>
      <c r="D107" s="28" t="s">
        <v>210</v>
      </c>
      <c r="E107" s="35">
        <v>280</v>
      </c>
    </row>
    <row r="108" spans="1:5" s="20" customFormat="1" ht="18.600000000000001" x14ac:dyDescent="0.3">
      <c r="A108" s="27">
        <v>25</v>
      </c>
      <c r="B108" s="27"/>
      <c r="C108" s="31" t="s">
        <v>249</v>
      </c>
      <c r="D108" s="28" t="s">
        <v>210</v>
      </c>
      <c r="E108" s="28">
        <v>150</v>
      </c>
    </row>
    <row r="109" spans="1:5" s="20" customFormat="1" ht="18.600000000000001" x14ac:dyDescent="0.3">
      <c r="A109" s="27">
        <v>26</v>
      </c>
      <c r="B109" s="27"/>
      <c r="C109" s="31" t="s">
        <v>262</v>
      </c>
      <c r="D109" s="28" t="s">
        <v>211</v>
      </c>
      <c r="E109" s="35">
        <f>E107*0.6</f>
        <v>168</v>
      </c>
    </row>
    <row r="110" spans="1:5" s="20" customFormat="1" ht="18.600000000000001" x14ac:dyDescent="0.3">
      <c r="A110" s="27">
        <v>27</v>
      </c>
      <c r="B110" s="27"/>
      <c r="C110" s="31" t="s">
        <v>261</v>
      </c>
      <c r="D110" s="28" t="s">
        <v>211</v>
      </c>
      <c r="E110" s="35">
        <f>E108*0.6</f>
        <v>90</v>
      </c>
    </row>
    <row r="111" spans="1:5" s="20" customFormat="1" ht="18.600000000000001" x14ac:dyDescent="0.3">
      <c r="A111" s="27">
        <v>28</v>
      </c>
      <c r="B111" s="27"/>
      <c r="C111" s="31" t="s">
        <v>237</v>
      </c>
      <c r="D111" s="28" t="s">
        <v>210</v>
      </c>
      <c r="E111" s="35">
        <f>E107*3</f>
        <v>840</v>
      </c>
    </row>
    <row r="112" spans="1:5" s="20" customFormat="1" ht="18.600000000000001" x14ac:dyDescent="0.3">
      <c r="A112" s="27">
        <v>29</v>
      </c>
      <c r="B112" s="27"/>
      <c r="C112" s="31" t="s">
        <v>238</v>
      </c>
      <c r="D112" s="28" t="s">
        <v>210</v>
      </c>
      <c r="E112" s="35">
        <f>E108*3</f>
        <v>450</v>
      </c>
    </row>
    <row r="113" spans="1:5" s="20" customFormat="1" ht="18.600000000000001" x14ac:dyDescent="0.3">
      <c r="A113" s="27">
        <v>30</v>
      </c>
      <c r="B113" s="27"/>
      <c r="C113" s="31" t="s">
        <v>260</v>
      </c>
      <c r="D113" s="33" t="s">
        <v>210</v>
      </c>
      <c r="E113" s="28">
        <v>130</v>
      </c>
    </row>
    <row r="114" spans="1:5" s="20" customFormat="1" ht="18.600000000000001" x14ac:dyDescent="0.3">
      <c r="A114" s="27">
        <v>31</v>
      </c>
      <c r="B114" s="27"/>
      <c r="C114" s="31" t="s">
        <v>288</v>
      </c>
      <c r="D114" s="33" t="s">
        <v>210</v>
      </c>
      <c r="E114" s="28">
        <v>6</v>
      </c>
    </row>
    <row r="115" spans="1:5" s="20" customFormat="1" ht="18.600000000000001" x14ac:dyDescent="0.3">
      <c r="A115" s="27">
        <v>32</v>
      </c>
      <c r="B115" s="27"/>
      <c r="C115" s="31" t="s">
        <v>258</v>
      </c>
      <c r="D115" s="33" t="s">
        <v>210</v>
      </c>
      <c r="E115" s="28">
        <v>9</v>
      </c>
    </row>
    <row r="116" spans="1:5" s="20" customFormat="1" ht="18.600000000000001" x14ac:dyDescent="0.3">
      <c r="A116" s="27">
        <v>33</v>
      </c>
      <c r="B116" s="27"/>
      <c r="C116" s="31" t="s">
        <v>256</v>
      </c>
      <c r="D116" s="33" t="s">
        <v>210</v>
      </c>
      <c r="E116" s="28">
        <v>17</v>
      </c>
    </row>
    <row r="117" spans="1:5" s="20" customFormat="1" ht="18.600000000000001" x14ac:dyDescent="0.3">
      <c r="A117" s="27">
        <v>34</v>
      </c>
      <c r="B117" s="27"/>
      <c r="C117" s="31" t="s">
        <v>221</v>
      </c>
      <c r="D117" s="33" t="s">
        <v>210</v>
      </c>
      <c r="E117" s="28">
        <v>3</v>
      </c>
    </row>
    <row r="118" spans="1:5" s="20" customFormat="1" ht="18.600000000000001" x14ac:dyDescent="0.3">
      <c r="A118" s="27">
        <v>35</v>
      </c>
      <c r="B118" s="27"/>
      <c r="C118" s="31" t="s">
        <v>222</v>
      </c>
      <c r="D118" s="33" t="s">
        <v>210</v>
      </c>
      <c r="E118" s="28">
        <v>9</v>
      </c>
    </row>
    <row r="119" spans="1:5" s="20" customFormat="1" ht="18.600000000000001" x14ac:dyDescent="0.3">
      <c r="A119" s="27">
        <v>36</v>
      </c>
      <c r="B119" s="27"/>
      <c r="C119" s="31" t="s">
        <v>223</v>
      </c>
      <c r="D119" s="33" t="s">
        <v>210</v>
      </c>
      <c r="E119" s="28">
        <v>7</v>
      </c>
    </row>
    <row r="120" spans="1:5" s="20" customFormat="1" ht="18.600000000000001" x14ac:dyDescent="0.3">
      <c r="A120" s="27">
        <v>37</v>
      </c>
      <c r="B120" s="27"/>
      <c r="C120" s="31" t="s">
        <v>290</v>
      </c>
      <c r="D120" s="33" t="s">
        <v>210</v>
      </c>
      <c r="E120" s="28">
        <v>2</v>
      </c>
    </row>
    <row r="121" spans="1:5" s="20" customFormat="1" ht="18.600000000000001" x14ac:dyDescent="0.3">
      <c r="A121" s="27">
        <v>38</v>
      </c>
      <c r="B121" s="27"/>
      <c r="C121" s="31" t="s">
        <v>255</v>
      </c>
      <c r="D121" s="33" t="s">
        <v>210</v>
      </c>
      <c r="E121" s="28">
        <v>6</v>
      </c>
    </row>
    <row r="122" spans="1:5" s="20" customFormat="1" ht="18.600000000000001" x14ac:dyDescent="0.3">
      <c r="A122" s="27">
        <v>39</v>
      </c>
      <c r="B122" s="27"/>
      <c r="C122" s="31" t="s">
        <v>224</v>
      </c>
      <c r="D122" s="33" t="s">
        <v>210</v>
      </c>
      <c r="E122" s="28">
        <v>14</v>
      </c>
    </row>
    <row r="123" spans="1:5" s="20" customFormat="1" ht="18.600000000000001" x14ac:dyDescent="0.3">
      <c r="A123" s="27">
        <v>40</v>
      </c>
      <c r="B123" s="27"/>
      <c r="C123" s="31" t="s">
        <v>283</v>
      </c>
      <c r="D123" s="33" t="s">
        <v>210</v>
      </c>
      <c r="E123" s="28">
        <v>2</v>
      </c>
    </row>
    <row r="124" spans="1:5" s="20" customFormat="1" ht="18.600000000000001" x14ac:dyDescent="0.3">
      <c r="A124" s="27">
        <v>41</v>
      </c>
      <c r="B124" s="27"/>
      <c r="C124" s="30" t="s">
        <v>225</v>
      </c>
      <c r="D124" s="28" t="s">
        <v>210</v>
      </c>
      <c r="E124" s="28">
        <v>14</v>
      </c>
    </row>
    <row r="125" spans="1:5" s="20" customFormat="1" ht="18.600000000000001" x14ac:dyDescent="0.3">
      <c r="A125" s="27">
        <v>42</v>
      </c>
      <c r="B125" s="27"/>
      <c r="C125" s="31" t="s">
        <v>254</v>
      </c>
      <c r="D125" s="33" t="s">
        <v>210</v>
      </c>
      <c r="E125" s="28">
        <v>2</v>
      </c>
    </row>
    <row r="126" spans="1:5" s="20" customFormat="1" ht="18.600000000000001" x14ac:dyDescent="0.3">
      <c r="A126" s="27">
        <v>43</v>
      </c>
      <c r="B126" s="27"/>
      <c r="C126" s="31" t="s">
        <v>226</v>
      </c>
      <c r="D126" s="33" t="s">
        <v>210</v>
      </c>
      <c r="E126" s="28">
        <v>2</v>
      </c>
    </row>
    <row r="127" spans="1:5" s="20" customFormat="1" ht="18.600000000000001" x14ac:dyDescent="0.3">
      <c r="A127" s="27">
        <v>44</v>
      </c>
      <c r="B127" s="27"/>
      <c r="C127" s="31" t="s">
        <v>281</v>
      </c>
      <c r="D127" s="33" t="s">
        <v>210</v>
      </c>
      <c r="E127" s="28">
        <v>2</v>
      </c>
    </row>
    <row r="128" spans="1:5" s="20" customFormat="1" ht="18.600000000000001" x14ac:dyDescent="0.3">
      <c r="A128" s="27">
        <v>45</v>
      </c>
      <c r="B128" s="27"/>
      <c r="C128" s="31" t="s">
        <v>282</v>
      </c>
      <c r="D128" s="33" t="s">
        <v>210</v>
      </c>
      <c r="E128" s="28">
        <v>2</v>
      </c>
    </row>
    <row r="129" spans="1:5" s="20" customFormat="1" ht="18.600000000000001" x14ac:dyDescent="0.3">
      <c r="A129" s="27">
        <v>46</v>
      </c>
      <c r="B129" s="27"/>
      <c r="C129" s="31" t="s">
        <v>227</v>
      </c>
      <c r="D129" s="33" t="s">
        <v>210</v>
      </c>
      <c r="E129" s="28">
        <v>3</v>
      </c>
    </row>
    <row r="130" spans="1:5" s="20" customFormat="1" ht="18.600000000000001" x14ac:dyDescent="0.3">
      <c r="A130" s="27">
        <v>47</v>
      </c>
      <c r="B130" s="27"/>
      <c r="C130" s="31" t="s">
        <v>246</v>
      </c>
      <c r="D130" s="33" t="s">
        <v>210</v>
      </c>
      <c r="E130" s="28">
        <v>53</v>
      </c>
    </row>
    <row r="131" spans="1:5" s="20" customFormat="1" ht="18.600000000000001" x14ac:dyDescent="0.3">
      <c r="A131" s="27">
        <v>48</v>
      </c>
      <c r="B131" s="27"/>
      <c r="C131" s="31" t="s">
        <v>229</v>
      </c>
      <c r="D131" s="33" t="s">
        <v>210</v>
      </c>
      <c r="E131" s="28">
        <v>3</v>
      </c>
    </row>
    <row r="132" spans="1:5" s="20" customFormat="1" ht="18.600000000000001" x14ac:dyDescent="0.3">
      <c r="A132" s="27">
        <v>49</v>
      </c>
      <c r="B132" s="27"/>
      <c r="C132" s="31" t="s">
        <v>230</v>
      </c>
      <c r="D132" s="33" t="s">
        <v>210</v>
      </c>
      <c r="E132" s="28">
        <v>4</v>
      </c>
    </row>
    <row r="133" spans="1:5" s="20" customFormat="1" ht="18.600000000000001" x14ac:dyDescent="0.3">
      <c r="A133" s="27">
        <v>50</v>
      </c>
      <c r="B133" s="27"/>
      <c r="C133" s="31" t="s">
        <v>235</v>
      </c>
      <c r="D133" s="33" t="s">
        <v>210</v>
      </c>
      <c r="E133" s="28">
        <v>3</v>
      </c>
    </row>
    <row r="134" spans="1:5" s="20" customFormat="1" ht="18.600000000000001" x14ac:dyDescent="0.3">
      <c r="A134" s="27">
        <v>51</v>
      </c>
      <c r="B134" s="27"/>
      <c r="C134" s="31" t="s">
        <v>232</v>
      </c>
      <c r="D134" s="33" t="s">
        <v>210</v>
      </c>
      <c r="E134" s="28">
        <v>3</v>
      </c>
    </row>
    <row r="135" spans="1:5" s="20" customFormat="1" ht="18.600000000000001" x14ac:dyDescent="0.3">
      <c r="A135" s="27">
        <v>52</v>
      </c>
      <c r="B135" s="27"/>
      <c r="C135" s="31" t="s">
        <v>233</v>
      </c>
      <c r="D135" s="33" t="s">
        <v>210</v>
      </c>
      <c r="E135" s="28">
        <v>3</v>
      </c>
    </row>
    <row r="136" spans="1:5" s="20" customFormat="1" ht="18.600000000000001" x14ac:dyDescent="0.3">
      <c r="A136" s="27">
        <v>53</v>
      </c>
      <c r="B136" s="27"/>
      <c r="C136" s="31" t="s">
        <v>234</v>
      </c>
      <c r="D136" s="33" t="s">
        <v>210</v>
      </c>
      <c r="E136" s="28">
        <v>3</v>
      </c>
    </row>
    <row r="137" spans="1:5" s="20" customFormat="1" ht="18.600000000000001" x14ac:dyDescent="0.3">
      <c r="A137" s="27">
        <v>54</v>
      </c>
      <c r="B137" s="27"/>
      <c r="C137" s="31" t="s">
        <v>284</v>
      </c>
      <c r="D137" s="33" t="s">
        <v>210</v>
      </c>
      <c r="E137" s="28">
        <v>2</v>
      </c>
    </row>
    <row r="138" spans="1:5" s="20" customFormat="1" ht="18.600000000000001" x14ac:dyDescent="0.3">
      <c r="A138" s="27">
        <v>55</v>
      </c>
      <c r="B138" s="27"/>
      <c r="C138" s="31" t="s">
        <v>287</v>
      </c>
      <c r="D138" s="33" t="s">
        <v>210</v>
      </c>
      <c r="E138" s="28">
        <v>53</v>
      </c>
    </row>
    <row r="139" spans="1:5" s="20" customFormat="1" ht="18.600000000000001" x14ac:dyDescent="0.3">
      <c r="A139" s="27">
        <v>56</v>
      </c>
      <c r="B139" s="27"/>
      <c r="C139" s="30" t="s">
        <v>278</v>
      </c>
      <c r="D139" s="28" t="s">
        <v>210</v>
      </c>
      <c r="E139" s="28">
        <v>3</v>
      </c>
    </row>
    <row r="140" spans="1:5" s="20" customFormat="1" ht="18.600000000000001" x14ac:dyDescent="0.3">
      <c r="A140" s="27">
        <v>57</v>
      </c>
      <c r="B140" s="27"/>
      <c r="C140" s="31" t="s">
        <v>285</v>
      </c>
      <c r="D140" s="33" t="s">
        <v>210</v>
      </c>
      <c r="E140" s="28">
        <v>1</v>
      </c>
    </row>
    <row r="141" spans="1:5" s="20" customFormat="1" ht="18.600000000000001" x14ac:dyDescent="0.3">
      <c r="A141" s="27">
        <v>58</v>
      </c>
      <c r="B141" s="27"/>
      <c r="C141" s="31" t="s">
        <v>236</v>
      </c>
      <c r="D141" s="33" t="s">
        <v>210</v>
      </c>
      <c r="E141" s="28">
        <v>1</v>
      </c>
    </row>
    <row r="142" spans="1:5" s="20" customFormat="1" ht="18.600000000000001" x14ac:dyDescent="0.3">
      <c r="A142" s="27">
        <v>59</v>
      </c>
      <c r="B142" s="27"/>
      <c r="C142" s="31" t="s">
        <v>273</v>
      </c>
      <c r="D142" s="33" t="s">
        <v>210</v>
      </c>
      <c r="E142" s="28">
        <v>1</v>
      </c>
    </row>
    <row r="143" spans="1:5" s="20" customFormat="1" ht="18.600000000000001" x14ac:dyDescent="0.3">
      <c r="A143" s="27">
        <v>60</v>
      </c>
      <c r="B143" s="27"/>
      <c r="C143" s="31" t="s">
        <v>275</v>
      </c>
      <c r="D143" s="33" t="s">
        <v>210</v>
      </c>
      <c r="E143" s="28">
        <v>1</v>
      </c>
    </row>
    <row r="144" spans="1:5" s="20" customFormat="1" ht="18.600000000000001" x14ac:dyDescent="0.3">
      <c r="A144" s="27">
        <v>61</v>
      </c>
      <c r="B144" s="27"/>
      <c r="C144" s="31" t="s">
        <v>276</v>
      </c>
      <c r="D144" s="33" t="s">
        <v>210</v>
      </c>
      <c r="E144" s="28">
        <v>1</v>
      </c>
    </row>
    <row r="145" spans="1:5" s="20" customFormat="1" ht="18.600000000000001" x14ac:dyDescent="0.3">
      <c r="A145" s="27">
        <v>62</v>
      </c>
      <c r="B145" s="27"/>
      <c r="C145" s="31" t="s">
        <v>286</v>
      </c>
      <c r="D145" s="33" t="s">
        <v>210</v>
      </c>
      <c r="E145" s="28">
        <v>2</v>
      </c>
    </row>
    <row r="146" spans="1:5" s="20" customFormat="1" ht="18.600000000000001" x14ac:dyDescent="0.3">
      <c r="A146" s="27">
        <v>63</v>
      </c>
      <c r="B146" s="27"/>
      <c r="C146" s="31" t="s">
        <v>292</v>
      </c>
      <c r="D146" s="33" t="s">
        <v>210</v>
      </c>
      <c r="E146" s="28">
        <v>53</v>
      </c>
    </row>
    <row r="147" spans="1:5" s="20" customFormat="1" ht="18.600000000000001" x14ac:dyDescent="0.3">
      <c r="A147" s="27">
        <v>64</v>
      </c>
      <c r="B147" s="27"/>
      <c r="C147" s="31" t="s">
        <v>305</v>
      </c>
      <c r="D147" s="33" t="s">
        <v>209</v>
      </c>
      <c r="E147" s="28">
        <v>1</v>
      </c>
    </row>
    <row r="148" spans="1:5" ht="18.600000000000001" x14ac:dyDescent="0.3">
      <c r="A148" s="27"/>
      <c r="B148" s="27"/>
      <c r="C148" s="29" t="s">
        <v>272</v>
      </c>
      <c r="D148" s="32"/>
      <c r="E148" s="29"/>
    </row>
    <row r="149" spans="1:5" s="20" customFormat="1" ht="18.600000000000001" x14ac:dyDescent="0.3">
      <c r="A149" s="27">
        <v>1</v>
      </c>
      <c r="B149" s="27"/>
      <c r="C149" s="31" t="s">
        <v>214</v>
      </c>
      <c r="D149" s="33" t="s">
        <v>211</v>
      </c>
      <c r="E149" s="28">
        <v>177</v>
      </c>
    </row>
    <row r="150" spans="1:5" s="20" customFormat="1" ht="18.600000000000001" x14ac:dyDescent="0.3">
      <c r="A150" s="27">
        <v>2</v>
      </c>
      <c r="B150" s="27"/>
      <c r="C150" s="31" t="s">
        <v>215</v>
      </c>
      <c r="D150" s="33" t="s">
        <v>211</v>
      </c>
      <c r="E150" s="28">
        <v>5</v>
      </c>
    </row>
    <row r="151" spans="1:5" s="20" customFormat="1" ht="18.600000000000001" x14ac:dyDescent="0.3">
      <c r="A151" s="27">
        <v>3</v>
      </c>
      <c r="B151" s="27"/>
      <c r="C151" s="31" t="s">
        <v>216</v>
      </c>
      <c r="D151" s="33" t="s">
        <v>211</v>
      </c>
      <c r="E151" s="28">
        <v>21</v>
      </c>
    </row>
    <row r="152" spans="1:5" s="20" customFormat="1" ht="18.600000000000001" x14ac:dyDescent="0.3">
      <c r="A152" s="27">
        <v>4</v>
      </c>
      <c r="B152" s="27"/>
      <c r="C152" s="31" t="s">
        <v>217</v>
      </c>
      <c r="D152" s="33" t="s">
        <v>211</v>
      </c>
      <c r="E152" s="28">
        <v>93</v>
      </c>
    </row>
    <row r="153" spans="1:5" s="20" customFormat="1" ht="18.600000000000001" x14ac:dyDescent="0.3">
      <c r="A153" s="27">
        <v>5</v>
      </c>
      <c r="B153" s="27"/>
      <c r="C153" s="31" t="s">
        <v>218</v>
      </c>
      <c r="D153" s="33" t="s">
        <v>211</v>
      </c>
      <c r="E153" s="28">
        <v>15</v>
      </c>
    </row>
    <row r="154" spans="1:5" s="20" customFormat="1" ht="18.600000000000001" x14ac:dyDescent="0.3">
      <c r="A154" s="27">
        <v>6</v>
      </c>
      <c r="B154" s="27"/>
      <c r="C154" s="31" t="s">
        <v>219</v>
      </c>
      <c r="D154" s="33" t="s">
        <v>211</v>
      </c>
      <c r="E154" s="28">
        <v>22</v>
      </c>
    </row>
    <row r="155" spans="1:5" s="20" customFormat="1" ht="18.600000000000001" x14ac:dyDescent="0.3">
      <c r="A155" s="27">
        <v>7</v>
      </c>
      <c r="B155" s="27"/>
      <c r="C155" s="30" t="s">
        <v>213</v>
      </c>
      <c r="D155" s="34" t="s">
        <v>211</v>
      </c>
      <c r="E155" s="36">
        <f t="shared" ref="E155:E160" si="6">E149/0.8</f>
        <v>221.25</v>
      </c>
    </row>
    <row r="156" spans="1:5" s="20" customFormat="1" ht="18.600000000000001" x14ac:dyDescent="0.3">
      <c r="A156" s="27">
        <v>8</v>
      </c>
      <c r="B156" s="27"/>
      <c r="C156" s="30" t="s">
        <v>240</v>
      </c>
      <c r="D156" s="34" t="s">
        <v>211</v>
      </c>
      <c r="E156" s="36">
        <f t="shared" si="6"/>
        <v>6.25</v>
      </c>
    </row>
    <row r="157" spans="1:5" s="20" customFormat="1" ht="18.600000000000001" x14ac:dyDescent="0.3">
      <c r="A157" s="27">
        <v>9</v>
      </c>
      <c r="B157" s="27"/>
      <c r="C157" s="30" t="s">
        <v>241</v>
      </c>
      <c r="D157" s="34" t="s">
        <v>211</v>
      </c>
      <c r="E157" s="36">
        <f t="shared" si="6"/>
        <v>26.25</v>
      </c>
    </row>
    <row r="158" spans="1:5" s="20" customFormat="1" ht="18.600000000000001" x14ac:dyDescent="0.3">
      <c r="A158" s="27">
        <v>10</v>
      </c>
      <c r="B158" s="27"/>
      <c r="C158" s="30" t="s">
        <v>242</v>
      </c>
      <c r="D158" s="34" t="s">
        <v>211</v>
      </c>
      <c r="E158" s="36">
        <f t="shared" si="6"/>
        <v>116.25</v>
      </c>
    </row>
    <row r="159" spans="1:5" s="20" customFormat="1" ht="18.600000000000001" x14ac:dyDescent="0.3">
      <c r="A159" s="27">
        <v>11</v>
      </c>
      <c r="B159" s="27"/>
      <c r="C159" s="31" t="s">
        <v>243</v>
      </c>
      <c r="D159" s="33" t="s">
        <v>211</v>
      </c>
      <c r="E159" s="36">
        <f t="shared" si="6"/>
        <v>18.75</v>
      </c>
    </row>
    <row r="160" spans="1:5" s="20" customFormat="1" ht="18.600000000000001" x14ac:dyDescent="0.3">
      <c r="A160" s="27">
        <v>12</v>
      </c>
      <c r="B160" s="27"/>
      <c r="C160" s="31" t="s">
        <v>244</v>
      </c>
      <c r="D160" s="33" t="s">
        <v>211</v>
      </c>
      <c r="E160" s="36">
        <f t="shared" si="6"/>
        <v>27.5</v>
      </c>
    </row>
    <row r="161" spans="1:5" s="20" customFormat="1" ht="18.600000000000001" x14ac:dyDescent="0.3">
      <c r="A161" s="27">
        <v>13</v>
      </c>
      <c r="B161" s="27"/>
      <c r="C161" s="30" t="s">
        <v>269</v>
      </c>
      <c r="D161" s="34" t="s">
        <v>211</v>
      </c>
      <c r="E161" s="36">
        <f t="shared" ref="E161:E166" si="7">E149/10</f>
        <v>17.7</v>
      </c>
    </row>
    <row r="162" spans="1:5" s="20" customFormat="1" ht="18.600000000000001" x14ac:dyDescent="0.3">
      <c r="A162" s="27">
        <v>14</v>
      </c>
      <c r="B162" s="27"/>
      <c r="C162" s="30" t="s">
        <v>268</v>
      </c>
      <c r="D162" s="34" t="s">
        <v>211</v>
      </c>
      <c r="E162" s="36">
        <f t="shared" si="7"/>
        <v>0.5</v>
      </c>
    </row>
    <row r="163" spans="1:5" s="20" customFormat="1" ht="18.600000000000001" x14ac:dyDescent="0.3">
      <c r="A163" s="27">
        <v>15</v>
      </c>
      <c r="B163" s="27"/>
      <c r="C163" s="30" t="s">
        <v>267</v>
      </c>
      <c r="D163" s="34" t="s">
        <v>211</v>
      </c>
      <c r="E163" s="36">
        <f t="shared" si="7"/>
        <v>2.1</v>
      </c>
    </row>
    <row r="164" spans="1:5" s="20" customFormat="1" ht="18.600000000000001" x14ac:dyDescent="0.3">
      <c r="A164" s="27">
        <v>16</v>
      </c>
      <c r="B164" s="27"/>
      <c r="C164" s="30" t="s">
        <v>266</v>
      </c>
      <c r="D164" s="34" t="s">
        <v>211</v>
      </c>
      <c r="E164" s="36">
        <f t="shared" si="7"/>
        <v>9.3000000000000007</v>
      </c>
    </row>
    <row r="165" spans="1:5" s="20" customFormat="1" ht="18.600000000000001" x14ac:dyDescent="0.3">
      <c r="A165" s="27">
        <v>17</v>
      </c>
      <c r="B165" s="27"/>
      <c r="C165" s="31" t="s">
        <v>265</v>
      </c>
      <c r="D165" s="33" t="s">
        <v>211</v>
      </c>
      <c r="E165" s="36">
        <f t="shared" si="7"/>
        <v>1.5</v>
      </c>
    </row>
    <row r="166" spans="1:5" s="20" customFormat="1" ht="18.600000000000001" x14ac:dyDescent="0.3">
      <c r="A166" s="27">
        <v>18</v>
      </c>
      <c r="B166" s="27"/>
      <c r="C166" s="31" t="s">
        <v>264</v>
      </c>
      <c r="D166" s="33" t="s">
        <v>211</v>
      </c>
      <c r="E166" s="36">
        <f t="shared" si="7"/>
        <v>2.2000000000000002</v>
      </c>
    </row>
    <row r="167" spans="1:5" s="20" customFormat="1" ht="18.600000000000001" x14ac:dyDescent="0.3">
      <c r="A167" s="27">
        <v>19</v>
      </c>
      <c r="B167" s="27"/>
      <c r="C167" s="31" t="s">
        <v>239</v>
      </c>
      <c r="D167" s="33" t="s">
        <v>209</v>
      </c>
      <c r="E167" s="35">
        <v>1</v>
      </c>
    </row>
    <row r="168" spans="1:5" s="20" customFormat="1" ht="18.600000000000001" x14ac:dyDescent="0.3">
      <c r="A168" s="27">
        <v>20</v>
      </c>
      <c r="B168" s="27"/>
      <c r="C168" s="31" t="s">
        <v>274</v>
      </c>
      <c r="D168" s="33" t="s">
        <v>209</v>
      </c>
      <c r="E168" s="35">
        <v>1</v>
      </c>
    </row>
    <row r="169" spans="1:5" s="20" customFormat="1" ht="18.600000000000001" x14ac:dyDescent="0.3">
      <c r="A169" s="27">
        <v>21</v>
      </c>
      <c r="B169" s="27"/>
      <c r="C169" s="31" t="s">
        <v>248</v>
      </c>
      <c r="D169" s="28" t="s">
        <v>210</v>
      </c>
      <c r="E169" s="35">
        <v>200</v>
      </c>
    </row>
    <row r="170" spans="1:5" s="20" customFormat="1" ht="18.600000000000001" x14ac:dyDescent="0.3">
      <c r="A170" s="27">
        <v>22</v>
      </c>
      <c r="B170" s="27"/>
      <c r="C170" s="31" t="s">
        <v>249</v>
      </c>
      <c r="D170" s="28" t="s">
        <v>210</v>
      </c>
      <c r="E170" s="28">
        <v>150</v>
      </c>
    </row>
    <row r="171" spans="1:5" s="20" customFormat="1" ht="18.600000000000001" x14ac:dyDescent="0.3">
      <c r="A171" s="27">
        <v>23</v>
      </c>
      <c r="B171" s="27"/>
      <c r="C171" s="31" t="s">
        <v>262</v>
      </c>
      <c r="D171" s="28" t="s">
        <v>211</v>
      </c>
      <c r="E171" s="35">
        <f>E169*0.6</f>
        <v>120</v>
      </c>
    </row>
    <row r="172" spans="1:5" s="20" customFormat="1" ht="18.600000000000001" x14ac:dyDescent="0.3">
      <c r="A172" s="27">
        <v>24</v>
      </c>
      <c r="B172" s="27"/>
      <c r="C172" s="31" t="s">
        <v>261</v>
      </c>
      <c r="D172" s="28" t="s">
        <v>211</v>
      </c>
      <c r="E172" s="35">
        <f>E170*0.6</f>
        <v>90</v>
      </c>
    </row>
    <row r="173" spans="1:5" s="20" customFormat="1" ht="18.600000000000001" x14ac:dyDescent="0.3">
      <c r="A173" s="27">
        <v>25</v>
      </c>
      <c r="B173" s="27"/>
      <c r="C173" s="31" t="s">
        <v>237</v>
      </c>
      <c r="D173" s="28" t="s">
        <v>210</v>
      </c>
      <c r="E173" s="35">
        <f>E169*3</f>
        <v>600</v>
      </c>
    </row>
    <row r="174" spans="1:5" s="20" customFormat="1" ht="18.600000000000001" x14ac:dyDescent="0.3">
      <c r="A174" s="27">
        <v>26</v>
      </c>
      <c r="B174" s="27"/>
      <c r="C174" s="31" t="s">
        <v>238</v>
      </c>
      <c r="D174" s="28" t="s">
        <v>210</v>
      </c>
      <c r="E174" s="35">
        <f>E170*3</f>
        <v>450</v>
      </c>
    </row>
    <row r="175" spans="1:5" s="20" customFormat="1" ht="18.600000000000001" x14ac:dyDescent="0.3">
      <c r="A175" s="27">
        <v>27</v>
      </c>
      <c r="B175" s="27"/>
      <c r="C175" s="31" t="s">
        <v>260</v>
      </c>
      <c r="D175" s="33" t="s">
        <v>210</v>
      </c>
      <c r="E175" s="28">
        <v>126</v>
      </c>
    </row>
    <row r="176" spans="1:5" s="20" customFormat="1" ht="18.600000000000001" x14ac:dyDescent="0.3">
      <c r="A176" s="27">
        <v>28</v>
      </c>
      <c r="B176" s="27"/>
      <c r="C176" s="31" t="s">
        <v>259</v>
      </c>
      <c r="D176" s="33" t="s">
        <v>210</v>
      </c>
      <c r="E176" s="28">
        <v>2</v>
      </c>
    </row>
    <row r="177" spans="1:5" s="20" customFormat="1" ht="18.600000000000001" x14ac:dyDescent="0.3">
      <c r="A177" s="27">
        <v>29</v>
      </c>
      <c r="B177" s="27"/>
      <c r="C177" s="31" t="s">
        <v>288</v>
      </c>
      <c r="D177" s="33" t="s">
        <v>210</v>
      </c>
      <c r="E177" s="28">
        <v>2</v>
      </c>
    </row>
    <row r="178" spans="1:5" s="20" customFormat="1" ht="18.600000000000001" x14ac:dyDescent="0.3">
      <c r="A178" s="27">
        <v>30</v>
      </c>
      <c r="B178" s="27"/>
      <c r="C178" s="31" t="s">
        <v>258</v>
      </c>
      <c r="D178" s="33" t="s">
        <v>210</v>
      </c>
      <c r="E178" s="28">
        <v>12</v>
      </c>
    </row>
    <row r="179" spans="1:5" s="20" customFormat="1" ht="18.600000000000001" x14ac:dyDescent="0.3">
      <c r="A179" s="27">
        <v>31</v>
      </c>
      <c r="B179" s="27"/>
      <c r="C179" s="31" t="s">
        <v>279</v>
      </c>
      <c r="D179" s="33" t="s">
        <v>210</v>
      </c>
      <c r="E179" s="28">
        <v>2</v>
      </c>
    </row>
    <row r="180" spans="1:5" s="20" customFormat="1" ht="18.600000000000001" x14ac:dyDescent="0.3">
      <c r="A180" s="27">
        <v>32</v>
      </c>
      <c r="B180" s="27"/>
      <c r="C180" s="31" t="s">
        <v>256</v>
      </c>
      <c r="D180" s="33" t="s">
        <v>210</v>
      </c>
      <c r="E180" s="28">
        <v>17</v>
      </c>
    </row>
    <row r="181" spans="1:5" s="20" customFormat="1" ht="18.600000000000001" x14ac:dyDescent="0.3">
      <c r="A181" s="27">
        <v>33</v>
      </c>
      <c r="B181" s="27"/>
      <c r="C181" s="31" t="s">
        <v>221</v>
      </c>
      <c r="D181" s="33" t="s">
        <v>210</v>
      </c>
      <c r="E181" s="28">
        <v>4</v>
      </c>
    </row>
    <row r="182" spans="1:5" s="20" customFormat="1" ht="18.600000000000001" x14ac:dyDescent="0.3">
      <c r="A182" s="27">
        <v>34</v>
      </c>
      <c r="B182" s="27"/>
      <c r="C182" s="31" t="s">
        <v>222</v>
      </c>
      <c r="D182" s="33" t="s">
        <v>210</v>
      </c>
      <c r="E182" s="28">
        <v>6</v>
      </c>
    </row>
    <row r="183" spans="1:5" s="20" customFormat="1" ht="18.600000000000001" x14ac:dyDescent="0.3">
      <c r="A183" s="27">
        <v>35</v>
      </c>
      <c r="B183" s="27"/>
      <c r="C183" s="31" t="s">
        <v>223</v>
      </c>
      <c r="D183" s="33" t="s">
        <v>210</v>
      </c>
      <c r="E183" s="28">
        <v>9</v>
      </c>
    </row>
    <row r="184" spans="1:5" s="20" customFormat="1" ht="18.600000000000001" x14ac:dyDescent="0.3">
      <c r="A184" s="27">
        <v>36</v>
      </c>
      <c r="B184" s="27"/>
      <c r="C184" s="31" t="s">
        <v>303</v>
      </c>
      <c r="D184" s="33" t="s">
        <v>210</v>
      </c>
      <c r="E184" s="28">
        <v>2</v>
      </c>
    </row>
    <row r="185" spans="1:5" s="20" customFormat="1" ht="18.600000000000001" x14ac:dyDescent="0.3">
      <c r="A185" s="27">
        <v>37</v>
      </c>
      <c r="B185" s="27"/>
      <c r="C185" s="31" t="s">
        <v>255</v>
      </c>
      <c r="D185" s="33" t="s">
        <v>210</v>
      </c>
      <c r="E185" s="28">
        <v>4</v>
      </c>
    </row>
    <row r="186" spans="1:5" s="20" customFormat="1" ht="18.600000000000001" x14ac:dyDescent="0.3">
      <c r="A186" s="27">
        <v>38</v>
      </c>
      <c r="B186" s="27"/>
      <c r="C186" s="31" t="s">
        <v>224</v>
      </c>
      <c r="D186" s="33" t="s">
        <v>210</v>
      </c>
      <c r="E186" s="28">
        <v>11</v>
      </c>
    </row>
    <row r="187" spans="1:5" s="20" customFormat="1" ht="18.600000000000001" x14ac:dyDescent="0.3">
      <c r="A187" s="27">
        <v>39</v>
      </c>
      <c r="B187" s="27"/>
      <c r="C187" s="31" t="s">
        <v>253</v>
      </c>
      <c r="D187" s="33" t="s">
        <v>210</v>
      </c>
      <c r="E187" s="28">
        <v>2</v>
      </c>
    </row>
    <row r="188" spans="1:5" s="20" customFormat="1" ht="18.600000000000001" x14ac:dyDescent="0.3">
      <c r="A188" s="27">
        <v>40</v>
      </c>
      <c r="B188" s="27"/>
      <c r="C188" s="30" t="s">
        <v>225</v>
      </c>
      <c r="D188" s="28" t="s">
        <v>210</v>
      </c>
      <c r="E188" s="28">
        <v>12</v>
      </c>
    </row>
    <row r="189" spans="1:5" s="20" customFormat="1" ht="18.600000000000001" x14ac:dyDescent="0.3">
      <c r="A189" s="27">
        <v>41</v>
      </c>
      <c r="B189" s="27"/>
      <c r="C189" s="31" t="s">
        <v>254</v>
      </c>
      <c r="D189" s="33" t="s">
        <v>210</v>
      </c>
      <c r="E189" s="28">
        <v>2</v>
      </c>
    </row>
    <row r="190" spans="1:5" s="20" customFormat="1" ht="18.600000000000001" x14ac:dyDescent="0.3">
      <c r="A190" s="27">
        <v>42</v>
      </c>
      <c r="B190" s="27"/>
      <c r="C190" s="31" t="s">
        <v>226</v>
      </c>
      <c r="D190" s="33" t="s">
        <v>210</v>
      </c>
      <c r="E190" s="28">
        <v>2</v>
      </c>
    </row>
    <row r="191" spans="1:5" s="20" customFormat="1" ht="18.600000000000001" x14ac:dyDescent="0.3">
      <c r="A191" s="27">
        <v>43</v>
      </c>
      <c r="B191" s="27"/>
      <c r="C191" s="31" t="s">
        <v>281</v>
      </c>
      <c r="D191" s="33" t="s">
        <v>210</v>
      </c>
      <c r="E191" s="28">
        <v>2</v>
      </c>
    </row>
    <row r="192" spans="1:5" s="20" customFormat="1" ht="18.600000000000001" x14ac:dyDescent="0.3">
      <c r="A192" s="27">
        <v>44</v>
      </c>
      <c r="B192" s="27"/>
      <c r="C192" s="31" t="s">
        <v>227</v>
      </c>
      <c r="D192" s="33" t="s">
        <v>210</v>
      </c>
      <c r="E192" s="28">
        <v>2</v>
      </c>
    </row>
    <row r="193" spans="1:5" s="20" customFormat="1" ht="18.600000000000001" x14ac:dyDescent="0.3">
      <c r="A193" s="27">
        <v>45</v>
      </c>
      <c r="B193" s="27"/>
      <c r="C193" s="31" t="s">
        <v>246</v>
      </c>
      <c r="D193" s="33" t="s">
        <v>210</v>
      </c>
      <c r="E193" s="28">
        <v>49</v>
      </c>
    </row>
    <row r="194" spans="1:5" s="20" customFormat="1" ht="18.600000000000001" x14ac:dyDescent="0.3">
      <c r="A194" s="27">
        <v>46</v>
      </c>
      <c r="B194" s="27"/>
      <c r="C194" s="31" t="s">
        <v>229</v>
      </c>
      <c r="D194" s="33" t="s">
        <v>210</v>
      </c>
      <c r="E194" s="28">
        <v>4</v>
      </c>
    </row>
    <row r="195" spans="1:5" s="20" customFormat="1" ht="18.600000000000001" x14ac:dyDescent="0.3">
      <c r="A195" s="27">
        <v>47</v>
      </c>
      <c r="B195" s="27"/>
      <c r="C195" s="31" t="s">
        <v>230</v>
      </c>
      <c r="D195" s="33" t="s">
        <v>210</v>
      </c>
      <c r="E195" s="28">
        <v>3</v>
      </c>
    </row>
    <row r="196" spans="1:5" s="20" customFormat="1" ht="18.600000000000001" x14ac:dyDescent="0.3">
      <c r="A196" s="27">
        <v>48</v>
      </c>
      <c r="B196" s="27"/>
      <c r="C196" s="31" t="s">
        <v>235</v>
      </c>
      <c r="D196" s="33" t="s">
        <v>210</v>
      </c>
      <c r="E196" s="28">
        <v>3</v>
      </c>
    </row>
    <row r="197" spans="1:5" s="20" customFormat="1" ht="18.600000000000001" x14ac:dyDescent="0.3">
      <c r="A197" s="27">
        <v>49</v>
      </c>
      <c r="B197" s="27"/>
      <c r="C197" s="31" t="s">
        <v>231</v>
      </c>
      <c r="D197" s="33" t="s">
        <v>210</v>
      </c>
      <c r="E197" s="28">
        <v>2</v>
      </c>
    </row>
    <row r="198" spans="1:5" s="20" customFormat="1" ht="18.600000000000001" x14ac:dyDescent="0.3">
      <c r="A198" s="27">
        <v>50</v>
      </c>
      <c r="B198" s="27"/>
      <c r="C198" s="31" t="s">
        <v>232</v>
      </c>
      <c r="D198" s="33" t="s">
        <v>210</v>
      </c>
      <c r="E198" s="28">
        <v>4</v>
      </c>
    </row>
    <row r="199" spans="1:5" s="20" customFormat="1" ht="18.600000000000001" x14ac:dyDescent="0.3">
      <c r="A199" s="27">
        <v>51</v>
      </c>
      <c r="B199" s="27"/>
      <c r="C199" s="31" t="s">
        <v>233</v>
      </c>
      <c r="D199" s="33" t="s">
        <v>210</v>
      </c>
      <c r="E199" s="28">
        <v>3</v>
      </c>
    </row>
    <row r="200" spans="1:5" s="20" customFormat="1" ht="18.600000000000001" x14ac:dyDescent="0.3">
      <c r="A200" s="27">
        <v>52</v>
      </c>
      <c r="B200" s="27"/>
      <c r="C200" s="31" t="s">
        <v>234</v>
      </c>
      <c r="D200" s="33" t="s">
        <v>210</v>
      </c>
      <c r="E200" s="28">
        <v>3</v>
      </c>
    </row>
    <row r="201" spans="1:5" s="20" customFormat="1" ht="18.600000000000001" x14ac:dyDescent="0.3">
      <c r="A201" s="27">
        <v>53</v>
      </c>
      <c r="B201" s="27"/>
      <c r="C201" s="31" t="s">
        <v>287</v>
      </c>
      <c r="D201" s="33" t="s">
        <v>210</v>
      </c>
      <c r="E201" s="28">
        <v>49</v>
      </c>
    </row>
    <row r="202" spans="1:5" s="20" customFormat="1" ht="18.600000000000001" x14ac:dyDescent="0.3">
      <c r="A202" s="27">
        <v>54</v>
      </c>
      <c r="B202" s="27"/>
      <c r="C202" s="30" t="s">
        <v>278</v>
      </c>
      <c r="D202" s="28" t="s">
        <v>210</v>
      </c>
      <c r="E202" s="28">
        <v>3</v>
      </c>
    </row>
    <row r="203" spans="1:5" s="20" customFormat="1" ht="18.600000000000001" x14ac:dyDescent="0.3">
      <c r="A203" s="27">
        <v>55</v>
      </c>
      <c r="B203" s="27"/>
      <c r="C203" s="31" t="s">
        <v>285</v>
      </c>
      <c r="D203" s="33" t="s">
        <v>210</v>
      </c>
      <c r="E203" s="28">
        <v>1</v>
      </c>
    </row>
    <row r="204" spans="1:5" s="20" customFormat="1" ht="18.600000000000001" x14ac:dyDescent="0.3">
      <c r="A204" s="27">
        <v>56</v>
      </c>
      <c r="B204" s="27"/>
      <c r="C204" s="31" t="s">
        <v>236</v>
      </c>
      <c r="D204" s="33" t="s">
        <v>210</v>
      </c>
      <c r="E204" s="28">
        <v>1</v>
      </c>
    </row>
    <row r="205" spans="1:5" s="20" customFormat="1" ht="18.600000000000001" x14ac:dyDescent="0.3">
      <c r="A205" s="27">
        <v>57</v>
      </c>
      <c r="B205" s="27"/>
      <c r="C205" s="31" t="s">
        <v>273</v>
      </c>
      <c r="D205" s="33" t="s">
        <v>210</v>
      </c>
      <c r="E205" s="28">
        <v>1</v>
      </c>
    </row>
    <row r="206" spans="1:5" s="20" customFormat="1" ht="18.600000000000001" x14ac:dyDescent="0.3">
      <c r="A206" s="27">
        <v>58</v>
      </c>
      <c r="B206" s="27"/>
      <c r="C206" s="31" t="s">
        <v>275</v>
      </c>
      <c r="D206" s="33" t="s">
        <v>210</v>
      </c>
      <c r="E206" s="28">
        <v>1</v>
      </c>
    </row>
    <row r="207" spans="1:5" s="20" customFormat="1" ht="18.600000000000001" x14ac:dyDescent="0.3">
      <c r="A207" s="27">
        <v>59</v>
      </c>
      <c r="B207" s="27"/>
      <c r="C207" s="31" t="s">
        <v>276</v>
      </c>
      <c r="D207" s="33" t="s">
        <v>210</v>
      </c>
      <c r="E207" s="28">
        <v>1</v>
      </c>
    </row>
    <row r="208" spans="1:5" s="20" customFormat="1" ht="18.600000000000001" x14ac:dyDescent="0.3">
      <c r="A208" s="27">
        <v>60</v>
      </c>
      <c r="B208" s="27"/>
      <c r="C208" s="31" t="s">
        <v>286</v>
      </c>
      <c r="D208" s="33" t="s">
        <v>210</v>
      </c>
      <c r="E208" s="28">
        <v>2</v>
      </c>
    </row>
    <row r="209" spans="1:5" s="20" customFormat="1" ht="18.600000000000001" x14ac:dyDescent="0.3">
      <c r="A209" s="27">
        <v>61</v>
      </c>
      <c r="B209" s="27"/>
      <c r="C209" s="31" t="s">
        <v>292</v>
      </c>
      <c r="D209" s="33" t="s">
        <v>210</v>
      </c>
      <c r="E209" s="28">
        <v>49</v>
      </c>
    </row>
    <row r="210" spans="1:5" s="20" customFormat="1" ht="18.600000000000001" x14ac:dyDescent="0.3">
      <c r="A210" s="27">
        <v>62</v>
      </c>
      <c r="B210" s="27"/>
      <c r="C210" s="31" t="s">
        <v>305</v>
      </c>
      <c r="D210" s="33" t="s">
        <v>209</v>
      </c>
      <c r="E210" s="28">
        <v>1</v>
      </c>
    </row>
    <row r="211" spans="1:5" s="20" customFormat="1" x14ac:dyDescent="0.3"/>
    <row r="212" spans="1:5" s="20" customFormat="1" ht="25.2" customHeight="1" x14ac:dyDescent="0.3"/>
    <row r="213" spans="1:5" s="20" customFormat="1" ht="25.2" customHeight="1" x14ac:dyDescent="0.3"/>
    <row r="214" spans="1:5" s="20" customFormat="1" ht="25.2" customHeight="1" x14ac:dyDescent="0.3"/>
    <row r="215" spans="1:5" s="20" customFormat="1" ht="25.2" customHeight="1" x14ac:dyDescent="0.3"/>
    <row r="216" spans="1:5" s="20" customFormat="1" ht="25.2" customHeight="1" x14ac:dyDescent="0.3"/>
    <row r="217" spans="1:5" s="20" customFormat="1" ht="25.2" customHeight="1" x14ac:dyDescent="0.3"/>
    <row r="218" spans="1:5" s="20" customFormat="1" ht="25.2" customHeight="1" x14ac:dyDescent="0.3"/>
    <row r="219" spans="1:5" s="20" customFormat="1" ht="25.2" customHeight="1" x14ac:dyDescent="0.3"/>
    <row r="220" spans="1:5" s="20" customFormat="1" ht="25.2" customHeight="1" x14ac:dyDescent="0.3"/>
    <row r="221" spans="1:5" s="20" customFormat="1" ht="25.2" customHeight="1" x14ac:dyDescent="0.3"/>
    <row r="222" spans="1:5" s="20" customFormat="1" ht="25.2" customHeight="1" x14ac:dyDescent="0.3"/>
    <row r="223" spans="1:5" s="20" customFormat="1" ht="25.2" customHeight="1" x14ac:dyDescent="0.3"/>
    <row r="224" spans="1:5" s="20" customFormat="1" ht="25.2" customHeight="1" x14ac:dyDescent="0.3"/>
    <row r="225" s="20" customFormat="1" ht="25.2" customHeight="1" x14ac:dyDescent="0.3"/>
    <row r="226" s="20" customFormat="1" x14ac:dyDescent="0.3"/>
    <row r="227" s="20" customFormat="1" x14ac:dyDescent="0.3"/>
    <row r="228" s="20" customFormat="1" x14ac:dyDescent="0.3"/>
    <row r="229" s="20" customFormat="1" x14ac:dyDescent="0.3"/>
    <row r="230" s="20" customFormat="1" x14ac:dyDescent="0.3"/>
    <row r="231" s="20" customFormat="1" x14ac:dyDescent="0.3"/>
    <row r="232" s="20" customFormat="1" x14ac:dyDescent="0.3"/>
    <row r="233" s="20" customFormat="1" x14ac:dyDescent="0.3"/>
    <row r="234" s="20" customFormat="1" x14ac:dyDescent="0.3"/>
    <row r="235" s="20" customFormat="1" x14ac:dyDescent="0.3"/>
    <row r="236" s="20" customFormat="1" x14ac:dyDescent="0.3"/>
    <row r="237" s="20" customFormat="1" x14ac:dyDescent="0.3"/>
    <row r="238" s="20" customFormat="1" x14ac:dyDescent="0.3"/>
    <row r="239" s="20" customFormat="1" x14ac:dyDescent="0.3"/>
    <row r="240" s="20" customFormat="1" x14ac:dyDescent="0.3"/>
    <row r="241" s="20" customFormat="1" x14ac:dyDescent="0.3"/>
    <row r="242" s="20" customFormat="1" x14ac:dyDescent="0.3"/>
    <row r="243" s="20" customFormat="1" x14ac:dyDescent="0.3"/>
    <row r="244" s="20" customFormat="1" x14ac:dyDescent="0.3"/>
    <row r="245" s="20" customFormat="1" x14ac:dyDescent="0.3"/>
    <row r="246" s="20" customFormat="1" x14ac:dyDescent="0.3"/>
    <row r="247" s="20" customFormat="1" x14ac:dyDescent="0.3"/>
    <row r="248" s="20" customFormat="1" x14ac:dyDescent="0.3"/>
    <row r="249" s="20" customFormat="1" x14ac:dyDescent="0.3"/>
    <row r="250" s="20" customFormat="1" x14ac:dyDescent="0.3"/>
    <row r="251" s="20" customFormat="1" x14ac:dyDescent="0.3"/>
    <row r="252" s="20" customFormat="1" x14ac:dyDescent="0.3"/>
    <row r="253" s="20" customFormat="1" x14ac:dyDescent="0.3"/>
    <row r="254" s="20" customFormat="1" x14ac:dyDescent="0.3"/>
    <row r="255" s="20" customFormat="1" x14ac:dyDescent="0.3"/>
    <row r="256" s="20" customFormat="1" x14ac:dyDescent="0.3"/>
    <row r="257" s="20" customFormat="1" x14ac:dyDescent="0.3"/>
    <row r="258" s="20" customFormat="1" x14ac:dyDescent="0.3"/>
    <row r="259" s="20" customFormat="1" x14ac:dyDescent="0.3"/>
    <row r="260" s="20" customFormat="1" x14ac:dyDescent="0.3"/>
    <row r="261" s="20" customFormat="1" x14ac:dyDescent="0.3"/>
    <row r="262" s="20" customFormat="1" x14ac:dyDescent="0.3"/>
    <row r="263" s="20" customFormat="1" x14ac:dyDescent="0.3"/>
    <row r="264" s="20" customFormat="1" x14ac:dyDescent="0.3"/>
    <row r="265" s="20" customFormat="1" x14ac:dyDescent="0.3"/>
    <row r="266" s="20" customFormat="1" x14ac:dyDescent="0.3"/>
    <row r="267" s="20" customFormat="1" x14ac:dyDescent="0.3"/>
    <row r="268" s="20" customFormat="1" x14ac:dyDescent="0.3"/>
    <row r="269" s="20" customFormat="1" x14ac:dyDescent="0.3"/>
    <row r="270" s="20" customFormat="1" x14ac:dyDescent="0.3"/>
    <row r="271" s="20" customFormat="1" x14ac:dyDescent="0.3"/>
    <row r="272" s="20" customFormat="1" x14ac:dyDescent="0.3"/>
    <row r="273" s="20" customFormat="1" x14ac:dyDescent="0.3"/>
    <row r="274" s="20" customFormat="1" x14ac:dyDescent="0.3"/>
    <row r="275" s="20" customFormat="1" x14ac:dyDescent="0.3"/>
    <row r="276" s="20" customFormat="1" x14ac:dyDescent="0.3"/>
    <row r="277" s="20" customFormat="1" x14ac:dyDescent="0.3"/>
    <row r="278" s="20" customFormat="1" x14ac:dyDescent="0.3"/>
    <row r="279" s="20" customFormat="1" x14ac:dyDescent="0.3"/>
    <row r="280" s="20" customFormat="1" x14ac:dyDescent="0.3"/>
    <row r="281" s="20" customFormat="1" x14ac:dyDescent="0.3"/>
    <row r="282" s="20" customFormat="1" x14ac:dyDescent="0.3"/>
    <row r="283" s="20" customFormat="1" x14ac:dyDescent="0.3"/>
    <row r="284" s="20" customFormat="1" x14ac:dyDescent="0.3"/>
    <row r="285" s="20" customFormat="1" x14ac:dyDescent="0.3"/>
    <row r="286" s="20" customFormat="1" x14ac:dyDescent="0.3"/>
    <row r="287" s="20" customFormat="1" x14ac:dyDescent="0.3"/>
    <row r="288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="20" customFormat="1" x14ac:dyDescent="0.3"/>
    <row r="354" s="20" customFormat="1" x14ac:dyDescent="0.3"/>
    <row r="355" s="20" customFormat="1" x14ac:dyDescent="0.3"/>
    <row r="356" s="20" customFormat="1" x14ac:dyDescent="0.3"/>
    <row r="357" s="20" customFormat="1" x14ac:dyDescent="0.3"/>
    <row r="358" s="20" customFormat="1" x14ac:dyDescent="0.3"/>
    <row r="359" s="20" customFormat="1" x14ac:dyDescent="0.3"/>
    <row r="360" s="20" customFormat="1" x14ac:dyDescent="0.3"/>
    <row r="361" s="20" customFormat="1" x14ac:dyDescent="0.3"/>
    <row r="362" s="20" customFormat="1" x14ac:dyDescent="0.3"/>
    <row r="363" s="20" customFormat="1" x14ac:dyDescent="0.3"/>
    <row r="364" s="20" customFormat="1" x14ac:dyDescent="0.3"/>
    <row r="365" s="20" customFormat="1" x14ac:dyDescent="0.3"/>
    <row r="366" s="20" customFormat="1" x14ac:dyDescent="0.3"/>
    <row r="367" s="20" customFormat="1" x14ac:dyDescent="0.3"/>
    <row r="368" s="20" customFormat="1" x14ac:dyDescent="0.3"/>
    <row r="369" s="20" customFormat="1" x14ac:dyDescent="0.3"/>
    <row r="370" s="20" customFormat="1" x14ac:dyDescent="0.3"/>
    <row r="371" s="20" customFormat="1" x14ac:dyDescent="0.3"/>
    <row r="372" s="20" customFormat="1" x14ac:dyDescent="0.3"/>
    <row r="373" s="20" customFormat="1" x14ac:dyDescent="0.3"/>
    <row r="374" s="20" customFormat="1" x14ac:dyDescent="0.3"/>
    <row r="375" s="20" customFormat="1" x14ac:dyDescent="0.3"/>
    <row r="376" s="20" customFormat="1" x14ac:dyDescent="0.3"/>
    <row r="377" s="20" customFormat="1" x14ac:dyDescent="0.3"/>
    <row r="378" s="20" customFormat="1" x14ac:dyDescent="0.3"/>
    <row r="379" s="20" customFormat="1" x14ac:dyDescent="0.3"/>
    <row r="380" s="20" customFormat="1" x14ac:dyDescent="0.3"/>
    <row r="381" s="20" customFormat="1" x14ac:dyDescent="0.3"/>
    <row r="382" s="20" customFormat="1" x14ac:dyDescent="0.3"/>
    <row r="383" s="20" customFormat="1" x14ac:dyDescent="0.3"/>
    <row r="384" s="20" customFormat="1" x14ac:dyDescent="0.3"/>
    <row r="385" s="20" customFormat="1" x14ac:dyDescent="0.3"/>
    <row r="386" s="20" customFormat="1" x14ac:dyDescent="0.3"/>
    <row r="387" s="20" customFormat="1" x14ac:dyDescent="0.3"/>
    <row r="388" s="20" customFormat="1" x14ac:dyDescent="0.3"/>
    <row r="389" s="20" customFormat="1" x14ac:dyDescent="0.3"/>
    <row r="390" s="20" customFormat="1" x14ac:dyDescent="0.3"/>
    <row r="391" s="20" customFormat="1" x14ac:dyDescent="0.3"/>
    <row r="392" s="20" customFormat="1" x14ac:dyDescent="0.3"/>
    <row r="393" s="20" customFormat="1" x14ac:dyDescent="0.3"/>
    <row r="394" s="20" customFormat="1" x14ac:dyDescent="0.3"/>
    <row r="395" s="20" customFormat="1" x14ac:dyDescent="0.3"/>
    <row r="396" s="20" customFormat="1" x14ac:dyDescent="0.3"/>
    <row r="397" s="20" customFormat="1" x14ac:dyDescent="0.3"/>
    <row r="398" s="20" customFormat="1" x14ac:dyDescent="0.3"/>
    <row r="399" s="20" customFormat="1" x14ac:dyDescent="0.3"/>
    <row r="400" s="20" customFormat="1" x14ac:dyDescent="0.3"/>
    <row r="401" s="20" customFormat="1" x14ac:dyDescent="0.3"/>
    <row r="402" s="20" customFormat="1" x14ac:dyDescent="0.3"/>
    <row r="403" s="20" customFormat="1" x14ac:dyDescent="0.3"/>
    <row r="404" s="20" customFormat="1" x14ac:dyDescent="0.3"/>
    <row r="405" s="20" customFormat="1" x14ac:dyDescent="0.3"/>
    <row r="406" s="20" customFormat="1" x14ac:dyDescent="0.3"/>
    <row r="407" s="20" customFormat="1" x14ac:dyDescent="0.3"/>
    <row r="408" s="20" customFormat="1" x14ac:dyDescent="0.3"/>
    <row r="409" s="20" customFormat="1" x14ac:dyDescent="0.3"/>
    <row r="410" s="20" customFormat="1" x14ac:dyDescent="0.3"/>
    <row r="411" s="20" customFormat="1" x14ac:dyDescent="0.3"/>
    <row r="412" s="20" customFormat="1" x14ac:dyDescent="0.3"/>
    <row r="413" s="20" customFormat="1" x14ac:dyDescent="0.3"/>
    <row r="414" s="20" customFormat="1" x14ac:dyDescent="0.3"/>
    <row r="415" s="20" customFormat="1" x14ac:dyDescent="0.3"/>
    <row r="416" s="20" customFormat="1" x14ac:dyDescent="0.3"/>
    <row r="417" s="20" customFormat="1" x14ac:dyDescent="0.3"/>
    <row r="418" s="20" customFormat="1" x14ac:dyDescent="0.3"/>
    <row r="419" s="20" customFormat="1" x14ac:dyDescent="0.3"/>
    <row r="420" s="20" customFormat="1" x14ac:dyDescent="0.3"/>
    <row r="421" s="20" customFormat="1" x14ac:dyDescent="0.3"/>
    <row r="422" s="20" customFormat="1" x14ac:dyDescent="0.3"/>
    <row r="423" s="20" customFormat="1" x14ac:dyDescent="0.3"/>
    <row r="424" s="20" customFormat="1" x14ac:dyDescent="0.3"/>
    <row r="425" s="20" customFormat="1" x14ac:dyDescent="0.3"/>
    <row r="426" s="20" customFormat="1" x14ac:dyDescent="0.3"/>
    <row r="427" s="20" customFormat="1" x14ac:dyDescent="0.3"/>
    <row r="428" s="20" customFormat="1" x14ac:dyDescent="0.3"/>
    <row r="429" s="20" customFormat="1" x14ac:dyDescent="0.3"/>
    <row r="430" s="20" customFormat="1" x14ac:dyDescent="0.3"/>
    <row r="431" s="20" customFormat="1" x14ac:dyDescent="0.3"/>
    <row r="432" s="20" customFormat="1" x14ac:dyDescent="0.3"/>
    <row r="433" s="20" customFormat="1" x14ac:dyDescent="0.3"/>
    <row r="434" s="20" customFormat="1" x14ac:dyDescent="0.3"/>
    <row r="435" s="20" customFormat="1" x14ac:dyDescent="0.3"/>
    <row r="436" s="20" customFormat="1" x14ac:dyDescent="0.3"/>
    <row r="437" s="20" customFormat="1" x14ac:dyDescent="0.3"/>
    <row r="438" s="20" customFormat="1" x14ac:dyDescent="0.3"/>
    <row r="439" s="20" customFormat="1" x14ac:dyDescent="0.3"/>
    <row r="440" s="20" customFormat="1" x14ac:dyDescent="0.3"/>
    <row r="441" s="20" customFormat="1" x14ac:dyDescent="0.3"/>
    <row r="442" s="20" customFormat="1" x14ac:dyDescent="0.3"/>
    <row r="443" s="20" customFormat="1" x14ac:dyDescent="0.3"/>
    <row r="444" s="20" customFormat="1" x14ac:dyDescent="0.3"/>
    <row r="445" s="20" customFormat="1" x14ac:dyDescent="0.3"/>
    <row r="446" s="20" customFormat="1" x14ac:dyDescent="0.3"/>
    <row r="447" s="20" customFormat="1" x14ac:dyDescent="0.3"/>
    <row r="448" s="20" customFormat="1" x14ac:dyDescent="0.3"/>
    <row r="449" s="20" customFormat="1" x14ac:dyDescent="0.3"/>
    <row r="450" s="20" customFormat="1" x14ac:dyDescent="0.3"/>
    <row r="451" s="20" customFormat="1" x14ac:dyDescent="0.3"/>
    <row r="452" s="20" customFormat="1" x14ac:dyDescent="0.3"/>
    <row r="453" s="20" customFormat="1" x14ac:dyDescent="0.3"/>
    <row r="454" s="20" customFormat="1" x14ac:dyDescent="0.3"/>
    <row r="455" s="20" customFormat="1" x14ac:dyDescent="0.3"/>
    <row r="456" s="20" customFormat="1" x14ac:dyDescent="0.3"/>
    <row r="457" s="20" customFormat="1" x14ac:dyDescent="0.3"/>
    <row r="458" s="20" customFormat="1" x14ac:dyDescent="0.3"/>
    <row r="459" s="20" customFormat="1" x14ac:dyDescent="0.3"/>
    <row r="460" s="20" customFormat="1" x14ac:dyDescent="0.3"/>
    <row r="461" s="20" customFormat="1" x14ac:dyDescent="0.3"/>
    <row r="462" s="20" customFormat="1" x14ac:dyDescent="0.3"/>
    <row r="463" s="20" customFormat="1" x14ac:dyDescent="0.3"/>
    <row r="464" s="20" customFormat="1" x14ac:dyDescent="0.3"/>
    <row r="465" s="20" customFormat="1" x14ac:dyDescent="0.3"/>
    <row r="466" s="20" customFormat="1" x14ac:dyDescent="0.3"/>
    <row r="467" s="20" customFormat="1" x14ac:dyDescent="0.3"/>
    <row r="468" s="20" customFormat="1" x14ac:dyDescent="0.3"/>
    <row r="469" s="20" customFormat="1" x14ac:dyDescent="0.3"/>
    <row r="470" s="20" customFormat="1" x14ac:dyDescent="0.3"/>
    <row r="471" s="20" customFormat="1" x14ac:dyDescent="0.3"/>
    <row r="472" s="20" customFormat="1" x14ac:dyDescent="0.3"/>
    <row r="473" s="20" customFormat="1" x14ac:dyDescent="0.3"/>
    <row r="474" s="20" customFormat="1" x14ac:dyDescent="0.3"/>
    <row r="475" s="20" customFormat="1" x14ac:dyDescent="0.3"/>
    <row r="476" s="20" customFormat="1" x14ac:dyDescent="0.3"/>
    <row r="477" s="20" customFormat="1" x14ac:dyDescent="0.3"/>
    <row r="478" s="20" customFormat="1" x14ac:dyDescent="0.3"/>
    <row r="479" s="20" customFormat="1" x14ac:dyDescent="0.3"/>
    <row r="480" s="20" customFormat="1" x14ac:dyDescent="0.3"/>
    <row r="481" s="20" customFormat="1" x14ac:dyDescent="0.3"/>
    <row r="482" s="20" customFormat="1" x14ac:dyDescent="0.3"/>
    <row r="483" s="20" customFormat="1" x14ac:dyDescent="0.3"/>
    <row r="484" s="20" customFormat="1" x14ac:dyDescent="0.3"/>
    <row r="485" s="20" customFormat="1" x14ac:dyDescent="0.3"/>
    <row r="486" s="20" customFormat="1" x14ac:dyDescent="0.3"/>
    <row r="487" s="20" customFormat="1" x14ac:dyDescent="0.3"/>
    <row r="488" s="20" customFormat="1" x14ac:dyDescent="0.3"/>
    <row r="489" s="20" customFormat="1" x14ac:dyDescent="0.3"/>
    <row r="490" s="20" customFormat="1" x14ac:dyDescent="0.3"/>
    <row r="491" s="20" customFormat="1" x14ac:dyDescent="0.3"/>
    <row r="492" s="20" customFormat="1" x14ac:dyDescent="0.3"/>
    <row r="493" s="20" customFormat="1" x14ac:dyDescent="0.3"/>
    <row r="494" s="20" customFormat="1" x14ac:dyDescent="0.3"/>
    <row r="495" s="20" customFormat="1" x14ac:dyDescent="0.3"/>
    <row r="496" s="20" customFormat="1" x14ac:dyDescent="0.3"/>
    <row r="497" s="20" customFormat="1" x14ac:dyDescent="0.3"/>
    <row r="498" s="20" customFormat="1" x14ac:dyDescent="0.3"/>
    <row r="499" s="20" customFormat="1" x14ac:dyDescent="0.3"/>
    <row r="500" s="20" customFormat="1" x14ac:dyDescent="0.3"/>
    <row r="501" s="20" customFormat="1" x14ac:dyDescent="0.3"/>
    <row r="502" s="20" customFormat="1" x14ac:dyDescent="0.3"/>
    <row r="503" s="20" customFormat="1" x14ac:dyDescent="0.3"/>
    <row r="504" s="20" customFormat="1" x14ac:dyDescent="0.3"/>
    <row r="505" s="20" customFormat="1" x14ac:dyDescent="0.3"/>
    <row r="506" s="20" customFormat="1" x14ac:dyDescent="0.3"/>
    <row r="507" s="20" customFormat="1" x14ac:dyDescent="0.3"/>
    <row r="508" s="20" customFormat="1" x14ac:dyDescent="0.3"/>
    <row r="509" s="20" customFormat="1" x14ac:dyDescent="0.3"/>
    <row r="510" s="20" customFormat="1" x14ac:dyDescent="0.3"/>
    <row r="511" s="20" customFormat="1" x14ac:dyDescent="0.3"/>
    <row r="512" s="20" customFormat="1" x14ac:dyDescent="0.3"/>
    <row r="513" s="20" customFormat="1" x14ac:dyDescent="0.3"/>
    <row r="514" s="20" customFormat="1" x14ac:dyDescent="0.3"/>
    <row r="515" s="20" customFormat="1" x14ac:dyDescent="0.3"/>
    <row r="516" s="20" customFormat="1" x14ac:dyDescent="0.3"/>
    <row r="517" s="20" customFormat="1" x14ac:dyDescent="0.3"/>
    <row r="518" s="20" customFormat="1" x14ac:dyDescent="0.3"/>
    <row r="519" s="20" customFormat="1" x14ac:dyDescent="0.3"/>
    <row r="520" s="20" customFormat="1" x14ac:dyDescent="0.3"/>
    <row r="521" s="20" customFormat="1" x14ac:dyDescent="0.3"/>
    <row r="522" s="20" customFormat="1" x14ac:dyDescent="0.3"/>
    <row r="523" s="20" customFormat="1" x14ac:dyDescent="0.3"/>
    <row r="524" s="20" customFormat="1" x14ac:dyDescent="0.3"/>
    <row r="525" s="20" customFormat="1" x14ac:dyDescent="0.3"/>
    <row r="526" s="20" customFormat="1" x14ac:dyDescent="0.3"/>
    <row r="527" s="20" customFormat="1" x14ac:dyDescent="0.3"/>
    <row r="528" s="20" customFormat="1" x14ac:dyDescent="0.3"/>
    <row r="529" s="20" customFormat="1" x14ac:dyDescent="0.3"/>
    <row r="530" s="20" customFormat="1" x14ac:dyDescent="0.3"/>
    <row r="531" s="20" customFormat="1" x14ac:dyDescent="0.3"/>
    <row r="532" s="20" customFormat="1" x14ac:dyDescent="0.3"/>
    <row r="533" s="20" customFormat="1" x14ac:dyDescent="0.3"/>
    <row r="534" s="20" customFormat="1" x14ac:dyDescent="0.3"/>
    <row r="535" s="20" customFormat="1" x14ac:dyDescent="0.3"/>
    <row r="536" s="20" customFormat="1" x14ac:dyDescent="0.3"/>
    <row r="537" s="20" customFormat="1" x14ac:dyDescent="0.3"/>
    <row r="538" s="20" customFormat="1" x14ac:dyDescent="0.3"/>
    <row r="539" s="20" customFormat="1" x14ac:dyDescent="0.3"/>
    <row r="540" s="20" customFormat="1" x14ac:dyDescent="0.3"/>
    <row r="541" s="20" customFormat="1" x14ac:dyDescent="0.3"/>
    <row r="542" s="20" customFormat="1" x14ac:dyDescent="0.3"/>
    <row r="543" s="20" customFormat="1" x14ac:dyDescent="0.3"/>
    <row r="544" s="20" customFormat="1" x14ac:dyDescent="0.3"/>
    <row r="545" s="20" customFormat="1" x14ac:dyDescent="0.3"/>
    <row r="546" s="20" customFormat="1" x14ac:dyDescent="0.3"/>
    <row r="547" s="20" customFormat="1" x14ac:dyDescent="0.3"/>
    <row r="548" s="20" customFormat="1" x14ac:dyDescent="0.3"/>
    <row r="549" s="20" customFormat="1" x14ac:dyDescent="0.3"/>
    <row r="550" s="20" customFormat="1" x14ac:dyDescent="0.3"/>
    <row r="551" s="20" customFormat="1" x14ac:dyDescent="0.3"/>
    <row r="552" s="20" customFormat="1" x14ac:dyDescent="0.3"/>
    <row r="553" s="20" customFormat="1" x14ac:dyDescent="0.3"/>
    <row r="554" s="20" customFormat="1" x14ac:dyDescent="0.3"/>
    <row r="555" s="20" customFormat="1" x14ac:dyDescent="0.3"/>
    <row r="556" s="20" customFormat="1" x14ac:dyDescent="0.3"/>
    <row r="557" s="20" customFormat="1" x14ac:dyDescent="0.3"/>
    <row r="558" s="20" customFormat="1" x14ac:dyDescent="0.3"/>
    <row r="559" s="20" customFormat="1" x14ac:dyDescent="0.3"/>
    <row r="560" s="20" customFormat="1" x14ac:dyDescent="0.3"/>
    <row r="561" s="20" customFormat="1" x14ac:dyDescent="0.3"/>
    <row r="562" s="20" customFormat="1" x14ac:dyDescent="0.3"/>
    <row r="563" s="20" customFormat="1" x14ac:dyDescent="0.3"/>
    <row r="564" s="20" customFormat="1" x14ac:dyDescent="0.3"/>
    <row r="565" s="20" customFormat="1" x14ac:dyDescent="0.3"/>
    <row r="566" s="20" customFormat="1" x14ac:dyDescent="0.3"/>
    <row r="567" s="20" customFormat="1" x14ac:dyDescent="0.3"/>
    <row r="568" s="20" customFormat="1" x14ac:dyDescent="0.3"/>
    <row r="569" s="20" customFormat="1" x14ac:dyDescent="0.3"/>
    <row r="570" s="20" customFormat="1" x14ac:dyDescent="0.3"/>
    <row r="571" s="20" customFormat="1" x14ac:dyDescent="0.3"/>
    <row r="572" s="20" customFormat="1" x14ac:dyDescent="0.3"/>
    <row r="573" s="20" customFormat="1" x14ac:dyDescent="0.3"/>
    <row r="574" s="20" customFormat="1" x14ac:dyDescent="0.3"/>
    <row r="575" s="20" customFormat="1" x14ac:dyDescent="0.3"/>
    <row r="576" s="20" customFormat="1" x14ac:dyDescent="0.3"/>
    <row r="577" s="20" customFormat="1" x14ac:dyDescent="0.3"/>
    <row r="578" s="20" customFormat="1" x14ac:dyDescent="0.3"/>
    <row r="579" s="20" customFormat="1" x14ac:dyDescent="0.3"/>
    <row r="580" s="20" customFormat="1" x14ac:dyDescent="0.3"/>
    <row r="581" s="20" customFormat="1" x14ac:dyDescent="0.3"/>
    <row r="582" s="20" customFormat="1" x14ac:dyDescent="0.3"/>
    <row r="583" s="20" customFormat="1" x14ac:dyDescent="0.3"/>
    <row r="584" s="20" customFormat="1" x14ac:dyDescent="0.3"/>
    <row r="585" s="20" customFormat="1" x14ac:dyDescent="0.3"/>
    <row r="586" s="20" customFormat="1" x14ac:dyDescent="0.3"/>
    <row r="587" s="20" customFormat="1" x14ac:dyDescent="0.3"/>
    <row r="588" s="20" customFormat="1" x14ac:dyDescent="0.3"/>
    <row r="589" s="20" customFormat="1" x14ac:dyDescent="0.3"/>
    <row r="590" s="20" customFormat="1" x14ac:dyDescent="0.3"/>
    <row r="591" s="20" customFormat="1" x14ac:dyDescent="0.3"/>
    <row r="592" s="20" customFormat="1" x14ac:dyDescent="0.3"/>
    <row r="593" s="20" customFormat="1" x14ac:dyDescent="0.3"/>
    <row r="594" s="20" customFormat="1" x14ac:dyDescent="0.3"/>
    <row r="595" s="20" customFormat="1" x14ac:dyDescent="0.3"/>
    <row r="596" s="20" customFormat="1" x14ac:dyDescent="0.3"/>
    <row r="597" s="20" customFormat="1" x14ac:dyDescent="0.3"/>
    <row r="598" s="20" customFormat="1" x14ac:dyDescent="0.3"/>
    <row r="599" s="20" customFormat="1" x14ac:dyDescent="0.3"/>
    <row r="600" s="20" customFormat="1" x14ac:dyDescent="0.3"/>
    <row r="601" s="20" customFormat="1" x14ac:dyDescent="0.3"/>
    <row r="602" s="20" customFormat="1" x14ac:dyDescent="0.3"/>
    <row r="603" s="20" customFormat="1" x14ac:dyDescent="0.3"/>
    <row r="604" s="20" customFormat="1" x14ac:dyDescent="0.3"/>
    <row r="605" s="20" customFormat="1" x14ac:dyDescent="0.3"/>
    <row r="606" s="20" customFormat="1" x14ac:dyDescent="0.3"/>
    <row r="607" s="20" customFormat="1" x14ac:dyDescent="0.3"/>
    <row r="608" s="20" customFormat="1" x14ac:dyDescent="0.3"/>
    <row r="609" s="20" customFormat="1" x14ac:dyDescent="0.3"/>
    <row r="610" s="20" customFormat="1" x14ac:dyDescent="0.3"/>
    <row r="611" s="20" customFormat="1" x14ac:dyDescent="0.3"/>
    <row r="612" s="20" customFormat="1" x14ac:dyDescent="0.3"/>
    <row r="613" s="20" customFormat="1" x14ac:dyDescent="0.3"/>
    <row r="614" s="20" customFormat="1" x14ac:dyDescent="0.3"/>
    <row r="615" s="20" customFormat="1" x14ac:dyDescent="0.3"/>
    <row r="616" s="20" customFormat="1" x14ac:dyDescent="0.3"/>
    <row r="617" s="20" customFormat="1" x14ac:dyDescent="0.3"/>
    <row r="618" s="20" customFormat="1" x14ac:dyDescent="0.3"/>
    <row r="619" s="20" customFormat="1" x14ac:dyDescent="0.3"/>
    <row r="620" s="20" customFormat="1" x14ac:dyDescent="0.3"/>
    <row r="621" s="20" customFormat="1" x14ac:dyDescent="0.3"/>
    <row r="622" s="20" customFormat="1" x14ac:dyDescent="0.3"/>
    <row r="623" s="20" customFormat="1" x14ac:dyDescent="0.3"/>
    <row r="624" s="20" customFormat="1" x14ac:dyDescent="0.3"/>
    <row r="625" s="20" customFormat="1" x14ac:dyDescent="0.3"/>
    <row r="626" s="20" customFormat="1" x14ac:dyDescent="0.3"/>
    <row r="627" s="20" customFormat="1" x14ac:dyDescent="0.3"/>
    <row r="628" s="20" customFormat="1" x14ac:dyDescent="0.3"/>
    <row r="629" s="20" customFormat="1" x14ac:dyDescent="0.3"/>
    <row r="630" s="20" customFormat="1" x14ac:dyDescent="0.3"/>
    <row r="631" s="20" customFormat="1" x14ac:dyDescent="0.3"/>
    <row r="632" s="20" customFormat="1" x14ac:dyDescent="0.3"/>
    <row r="633" s="20" customFormat="1" x14ac:dyDescent="0.3"/>
    <row r="634" s="20" customFormat="1" x14ac:dyDescent="0.3"/>
    <row r="635" s="20" customFormat="1" x14ac:dyDescent="0.3"/>
    <row r="636" s="20" customFormat="1" x14ac:dyDescent="0.3"/>
    <row r="637" s="20" customFormat="1" x14ac:dyDescent="0.3"/>
    <row r="638" s="20" customFormat="1" x14ac:dyDescent="0.3"/>
    <row r="639" s="20" customFormat="1" x14ac:dyDescent="0.3"/>
    <row r="640" s="20" customFormat="1" x14ac:dyDescent="0.3"/>
    <row r="641" s="20" customFormat="1" x14ac:dyDescent="0.3"/>
    <row r="642" s="20" customFormat="1" x14ac:dyDescent="0.3"/>
    <row r="643" s="20" customFormat="1" x14ac:dyDescent="0.3"/>
    <row r="644" s="20" customFormat="1" x14ac:dyDescent="0.3"/>
    <row r="645" s="20" customFormat="1" x14ac:dyDescent="0.3"/>
    <row r="646" s="20" customFormat="1" x14ac:dyDescent="0.3"/>
    <row r="647" s="20" customFormat="1" x14ac:dyDescent="0.3"/>
    <row r="648" s="20" customFormat="1" x14ac:dyDescent="0.3"/>
    <row r="649" s="20" customFormat="1" x14ac:dyDescent="0.3"/>
    <row r="650" s="20" customFormat="1" x14ac:dyDescent="0.3"/>
    <row r="651" s="20" customFormat="1" x14ac:dyDescent="0.3"/>
    <row r="652" s="20" customFormat="1" x14ac:dyDescent="0.3"/>
    <row r="653" s="20" customFormat="1" x14ac:dyDescent="0.3"/>
    <row r="654" s="20" customFormat="1" x14ac:dyDescent="0.3"/>
    <row r="655" s="20" customFormat="1" x14ac:dyDescent="0.3"/>
    <row r="656" s="20" customFormat="1" x14ac:dyDescent="0.3"/>
    <row r="657" s="20" customFormat="1" x14ac:dyDescent="0.3"/>
    <row r="658" s="20" customFormat="1" x14ac:dyDescent="0.3"/>
    <row r="659" s="20" customFormat="1" x14ac:dyDescent="0.3"/>
    <row r="660" s="20" customFormat="1" x14ac:dyDescent="0.3"/>
    <row r="661" s="20" customFormat="1" x14ac:dyDescent="0.3"/>
    <row r="662" s="20" customFormat="1" x14ac:dyDescent="0.3"/>
    <row r="663" s="20" customFormat="1" x14ac:dyDescent="0.3"/>
    <row r="664" s="20" customFormat="1" x14ac:dyDescent="0.3"/>
    <row r="665" s="20" customFormat="1" x14ac:dyDescent="0.3"/>
    <row r="666" s="20" customFormat="1" x14ac:dyDescent="0.3"/>
    <row r="667" s="20" customFormat="1" x14ac:dyDescent="0.3"/>
    <row r="668" s="20" customFormat="1" x14ac:dyDescent="0.3"/>
    <row r="669" s="20" customFormat="1" x14ac:dyDescent="0.3"/>
    <row r="670" s="20" customFormat="1" x14ac:dyDescent="0.3"/>
    <row r="671" s="20" customFormat="1" x14ac:dyDescent="0.3"/>
    <row r="672" s="20" customFormat="1" x14ac:dyDescent="0.3"/>
    <row r="673" s="20" customFormat="1" x14ac:dyDescent="0.3"/>
    <row r="674" s="20" customFormat="1" x14ac:dyDescent="0.3"/>
    <row r="675" s="20" customFormat="1" x14ac:dyDescent="0.3"/>
    <row r="676" s="20" customFormat="1" x14ac:dyDescent="0.3"/>
    <row r="677" s="20" customFormat="1" x14ac:dyDescent="0.3"/>
    <row r="678" s="20" customFormat="1" x14ac:dyDescent="0.3"/>
    <row r="679" s="20" customFormat="1" x14ac:dyDescent="0.3"/>
    <row r="680" s="20" customFormat="1" x14ac:dyDescent="0.3"/>
    <row r="681" s="20" customFormat="1" x14ac:dyDescent="0.3"/>
    <row r="682" s="20" customFormat="1" x14ac:dyDescent="0.3"/>
    <row r="683" s="20" customFormat="1" x14ac:dyDescent="0.3"/>
    <row r="684" s="20" customFormat="1" x14ac:dyDescent="0.3"/>
    <row r="685" s="20" customFormat="1" x14ac:dyDescent="0.3"/>
    <row r="686" s="20" customFormat="1" x14ac:dyDescent="0.3"/>
    <row r="687" s="20" customFormat="1" x14ac:dyDescent="0.3"/>
    <row r="688" s="20" customFormat="1" x14ac:dyDescent="0.3"/>
    <row r="689" s="20" customFormat="1" x14ac:dyDescent="0.3"/>
    <row r="690" s="20" customFormat="1" x14ac:dyDescent="0.3"/>
    <row r="691" s="20" customFormat="1" x14ac:dyDescent="0.3"/>
    <row r="692" s="20" customFormat="1" x14ac:dyDescent="0.3"/>
    <row r="693" s="20" customFormat="1" x14ac:dyDescent="0.3"/>
    <row r="694" s="20" customFormat="1" x14ac:dyDescent="0.3"/>
    <row r="695" s="20" customFormat="1" x14ac:dyDescent="0.3"/>
    <row r="696" s="20" customFormat="1" x14ac:dyDescent="0.3"/>
    <row r="697" s="20" customFormat="1" x14ac:dyDescent="0.3"/>
    <row r="698" s="20" customFormat="1" x14ac:dyDescent="0.3"/>
    <row r="699" s="20" customFormat="1" x14ac:dyDescent="0.3"/>
    <row r="700" s="20" customFormat="1" x14ac:dyDescent="0.3"/>
    <row r="701" s="20" customFormat="1" x14ac:dyDescent="0.3"/>
    <row r="702" s="20" customFormat="1" x14ac:dyDescent="0.3"/>
    <row r="703" s="20" customFormat="1" x14ac:dyDescent="0.3"/>
    <row r="704" s="20" customFormat="1" x14ac:dyDescent="0.3"/>
    <row r="705" s="20" customFormat="1" x14ac:dyDescent="0.3"/>
    <row r="706" s="20" customFormat="1" x14ac:dyDescent="0.3"/>
    <row r="707" s="20" customFormat="1" x14ac:dyDescent="0.3"/>
    <row r="708" s="20" customFormat="1" x14ac:dyDescent="0.3"/>
    <row r="709" s="20" customFormat="1" x14ac:dyDescent="0.3"/>
    <row r="710" s="20" customFormat="1" x14ac:dyDescent="0.3"/>
    <row r="711" s="20" customFormat="1" x14ac:dyDescent="0.3"/>
    <row r="712" s="20" customFormat="1" x14ac:dyDescent="0.3"/>
    <row r="713" s="20" customFormat="1" x14ac:dyDescent="0.3"/>
    <row r="714" s="20" customFormat="1" x14ac:dyDescent="0.3"/>
    <row r="715" s="20" customFormat="1" x14ac:dyDescent="0.3"/>
    <row r="716" s="20" customFormat="1" x14ac:dyDescent="0.3"/>
    <row r="717" s="20" customFormat="1" x14ac:dyDescent="0.3"/>
    <row r="718" s="20" customFormat="1" x14ac:dyDescent="0.3"/>
    <row r="719" s="20" customFormat="1" x14ac:dyDescent="0.3"/>
    <row r="720" s="20" customFormat="1" x14ac:dyDescent="0.3"/>
    <row r="721" s="20" customFormat="1" x14ac:dyDescent="0.3"/>
    <row r="722" s="20" customFormat="1" x14ac:dyDescent="0.3"/>
    <row r="723" s="20" customFormat="1" x14ac:dyDescent="0.3"/>
    <row r="724" s="20" customFormat="1" x14ac:dyDescent="0.3"/>
    <row r="725" s="20" customFormat="1" x14ac:dyDescent="0.3"/>
    <row r="726" s="20" customFormat="1" x14ac:dyDescent="0.3"/>
    <row r="727" s="20" customFormat="1" x14ac:dyDescent="0.3"/>
    <row r="728" s="20" customFormat="1" x14ac:dyDescent="0.3"/>
    <row r="729" s="20" customFormat="1" x14ac:dyDescent="0.3"/>
    <row r="730" s="20" customFormat="1" x14ac:dyDescent="0.3"/>
    <row r="731" s="20" customFormat="1" x14ac:dyDescent="0.3"/>
    <row r="732" s="20" customFormat="1" x14ac:dyDescent="0.3"/>
    <row r="733" s="20" customFormat="1" x14ac:dyDescent="0.3"/>
    <row r="734" s="20" customFormat="1" x14ac:dyDescent="0.3"/>
    <row r="735" s="20" customFormat="1" x14ac:dyDescent="0.3"/>
    <row r="736" s="20" customFormat="1" x14ac:dyDescent="0.3"/>
    <row r="737" s="20" customFormat="1" x14ac:dyDescent="0.3"/>
    <row r="738" s="20" customFormat="1" x14ac:dyDescent="0.3"/>
    <row r="739" s="20" customFormat="1" x14ac:dyDescent="0.3"/>
    <row r="740" s="20" customFormat="1" x14ac:dyDescent="0.3"/>
    <row r="741" s="20" customFormat="1" x14ac:dyDescent="0.3"/>
    <row r="742" s="20" customFormat="1" x14ac:dyDescent="0.3"/>
    <row r="743" s="20" customFormat="1" x14ac:dyDescent="0.3"/>
    <row r="744" s="20" customFormat="1" x14ac:dyDescent="0.3"/>
    <row r="745" s="20" customFormat="1" x14ac:dyDescent="0.3"/>
    <row r="746" s="20" customFormat="1" x14ac:dyDescent="0.3"/>
    <row r="747" s="20" customFormat="1" x14ac:dyDescent="0.3"/>
    <row r="748" s="20" customFormat="1" x14ac:dyDescent="0.3"/>
    <row r="749" s="20" customFormat="1" x14ac:dyDescent="0.3"/>
    <row r="750" s="20" customFormat="1" x14ac:dyDescent="0.3"/>
    <row r="751" s="20" customFormat="1" x14ac:dyDescent="0.3"/>
    <row r="752" s="20" customFormat="1" x14ac:dyDescent="0.3"/>
    <row r="753" s="20" customFormat="1" x14ac:dyDescent="0.3"/>
    <row r="754" s="20" customFormat="1" x14ac:dyDescent="0.3"/>
    <row r="755" s="20" customFormat="1" x14ac:dyDescent="0.3"/>
    <row r="756" s="20" customFormat="1" x14ac:dyDescent="0.3"/>
    <row r="757" s="20" customFormat="1" x14ac:dyDescent="0.3"/>
    <row r="758" s="20" customFormat="1" x14ac:dyDescent="0.3"/>
    <row r="759" s="20" customFormat="1" x14ac:dyDescent="0.3"/>
    <row r="760" s="20" customFormat="1" x14ac:dyDescent="0.3"/>
    <row r="761" s="20" customFormat="1" x14ac:dyDescent="0.3"/>
    <row r="762" s="20" customFormat="1" x14ac:dyDescent="0.3"/>
    <row r="763" s="20" customFormat="1" x14ac:dyDescent="0.3"/>
    <row r="764" s="20" customFormat="1" x14ac:dyDescent="0.3"/>
    <row r="765" s="20" customFormat="1" x14ac:dyDescent="0.3"/>
    <row r="766" s="20" customFormat="1" x14ac:dyDescent="0.3"/>
    <row r="767" s="20" customFormat="1" x14ac:dyDescent="0.3"/>
    <row r="768" s="20" customFormat="1" x14ac:dyDescent="0.3"/>
    <row r="769" s="20" customFormat="1" x14ac:dyDescent="0.3"/>
    <row r="770" s="20" customFormat="1" x14ac:dyDescent="0.3"/>
    <row r="771" s="20" customFormat="1" x14ac:dyDescent="0.3"/>
    <row r="772" s="20" customFormat="1" x14ac:dyDescent="0.3"/>
    <row r="773" s="20" customFormat="1" x14ac:dyDescent="0.3"/>
    <row r="774" s="20" customFormat="1" x14ac:dyDescent="0.3"/>
    <row r="775" s="20" customFormat="1" x14ac:dyDescent="0.3"/>
    <row r="776" s="20" customFormat="1" x14ac:dyDescent="0.3"/>
    <row r="777" s="20" customFormat="1" x14ac:dyDescent="0.3"/>
    <row r="778" s="20" customFormat="1" x14ac:dyDescent="0.3"/>
    <row r="779" s="20" customFormat="1" x14ac:dyDescent="0.3"/>
    <row r="780" s="20" customFormat="1" x14ac:dyDescent="0.3"/>
    <row r="781" s="20" customFormat="1" x14ac:dyDescent="0.3"/>
    <row r="782" s="20" customFormat="1" x14ac:dyDescent="0.3"/>
    <row r="783" s="20" customFormat="1" x14ac:dyDescent="0.3"/>
    <row r="784" s="20" customFormat="1" x14ac:dyDescent="0.3"/>
    <row r="785" s="20" customFormat="1" x14ac:dyDescent="0.3"/>
    <row r="786" s="20" customFormat="1" x14ac:dyDescent="0.3"/>
    <row r="787" s="20" customFormat="1" x14ac:dyDescent="0.3"/>
    <row r="788" s="20" customFormat="1" x14ac:dyDescent="0.3"/>
    <row r="789" s="20" customFormat="1" x14ac:dyDescent="0.3"/>
    <row r="790" s="20" customFormat="1" x14ac:dyDescent="0.3"/>
    <row r="791" s="20" customFormat="1" x14ac:dyDescent="0.3"/>
    <row r="792" s="20" customFormat="1" x14ac:dyDescent="0.3"/>
    <row r="793" s="20" customFormat="1" x14ac:dyDescent="0.3"/>
    <row r="794" s="20" customFormat="1" x14ac:dyDescent="0.3"/>
    <row r="795" s="20" customFormat="1" x14ac:dyDescent="0.3"/>
    <row r="796" s="20" customFormat="1" x14ac:dyDescent="0.3"/>
    <row r="797" s="20" customFormat="1" x14ac:dyDescent="0.3"/>
    <row r="798" s="20" customFormat="1" x14ac:dyDescent="0.3"/>
    <row r="799" s="20" customFormat="1" x14ac:dyDescent="0.3"/>
    <row r="800" s="20" customFormat="1" x14ac:dyDescent="0.3"/>
    <row r="801" s="20" customFormat="1" x14ac:dyDescent="0.3"/>
    <row r="802" s="20" customFormat="1" x14ac:dyDescent="0.3"/>
    <row r="803" s="20" customFormat="1" x14ac:dyDescent="0.3"/>
    <row r="804" s="20" customFormat="1" x14ac:dyDescent="0.3"/>
    <row r="805" s="20" customFormat="1" x14ac:dyDescent="0.3"/>
    <row r="806" s="20" customFormat="1" x14ac:dyDescent="0.3"/>
    <row r="807" s="20" customFormat="1" x14ac:dyDescent="0.3"/>
    <row r="808" s="20" customFormat="1" x14ac:dyDescent="0.3"/>
    <row r="809" s="20" customFormat="1" x14ac:dyDescent="0.3"/>
    <row r="810" s="20" customFormat="1" x14ac:dyDescent="0.3"/>
    <row r="811" s="20" customFormat="1" x14ac:dyDescent="0.3"/>
    <row r="812" s="20" customFormat="1" x14ac:dyDescent="0.3"/>
    <row r="813" s="20" customFormat="1" x14ac:dyDescent="0.3"/>
    <row r="814" s="20" customFormat="1" x14ac:dyDescent="0.3"/>
    <row r="815" s="20" customFormat="1" x14ac:dyDescent="0.3"/>
    <row r="816" s="20" customFormat="1" x14ac:dyDescent="0.3"/>
    <row r="817" s="20" customFormat="1" x14ac:dyDescent="0.3"/>
    <row r="818" s="20" customFormat="1" x14ac:dyDescent="0.3"/>
    <row r="819" s="20" customFormat="1" x14ac:dyDescent="0.3"/>
    <row r="820" s="20" customFormat="1" x14ac:dyDescent="0.3"/>
    <row r="821" s="20" customFormat="1" x14ac:dyDescent="0.3"/>
    <row r="822" s="20" customFormat="1" x14ac:dyDescent="0.3"/>
    <row r="823" s="20" customFormat="1" x14ac:dyDescent="0.3"/>
    <row r="824" s="20" customFormat="1" x14ac:dyDescent="0.3"/>
    <row r="825" s="20" customFormat="1" x14ac:dyDescent="0.3"/>
    <row r="826" s="20" customFormat="1" x14ac:dyDescent="0.3"/>
    <row r="827" s="20" customFormat="1" x14ac:dyDescent="0.3"/>
    <row r="828" s="20" customFormat="1" x14ac:dyDescent="0.3"/>
    <row r="829" s="20" customFormat="1" x14ac:dyDescent="0.3"/>
    <row r="830" s="20" customFormat="1" x14ac:dyDescent="0.3"/>
    <row r="831" s="20" customFormat="1" x14ac:dyDescent="0.3"/>
    <row r="832" s="20" customFormat="1" x14ac:dyDescent="0.3"/>
    <row r="833" s="20" customFormat="1" x14ac:dyDescent="0.3"/>
    <row r="834" s="20" customFormat="1" x14ac:dyDescent="0.3"/>
    <row r="835" s="20" customFormat="1" x14ac:dyDescent="0.3"/>
    <row r="836" s="20" customFormat="1" x14ac:dyDescent="0.3"/>
    <row r="837" s="20" customFormat="1" x14ac:dyDescent="0.3"/>
    <row r="838" s="20" customFormat="1" x14ac:dyDescent="0.3"/>
    <row r="839" s="20" customFormat="1" x14ac:dyDescent="0.3"/>
    <row r="840" s="20" customFormat="1" x14ac:dyDescent="0.3"/>
    <row r="841" s="20" customFormat="1" x14ac:dyDescent="0.3"/>
    <row r="842" s="20" customFormat="1" x14ac:dyDescent="0.3"/>
    <row r="843" s="20" customFormat="1" x14ac:dyDescent="0.3"/>
    <row r="844" s="20" customFormat="1" x14ac:dyDescent="0.3"/>
    <row r="845" s="20" customFormat="1" x14ac:dyDescent="0.3"/>
    <row r="846" s="20" customFormat="1" x14ac:dyDescent="0.3"/>
    <row r="847" s="20" customFormat="1" x14ac:dyDescent="0.3"/>
    <row r="848" s="20" customFormat="1" x14ac:dyDescent="0.3"/>
    <row r="849" s="20" customFormat="1" x14ac:dyDescent="0.3"/>
    <row r="850" s="20" customFormat="1" x14ac:dyDescent="0.3"/>
    <row r="851" s="20" customFormat="1" x14ac:dyDescent="0.3"/>
    <row r="852" s="20" customFormat="1" x14ac:dyDescent="0.3"/>
    <row r="853" s="20" customFormat="1" x14ac:dyDescent="0.3"/>
    <row r="854" s="20" customFormat="1" x14ac:dyDescent="0.3"/>
    <row r="855" s="20" customFormat="1" x14ac:dyDescent="0.3"/>
    <row r="856" s="20" customFormat="1" x14ac:dyDescent="0.3"/>
    <row r="857" s="20" customFormat="1" x14ac:dyDescent="0.3"/>
    <row r="858" s="20" customFormat="1" x14ac:dyDescent="0.3"/>
    <row r="859" s="20" customFormat="1" x14ac:dyDescent="0.3"/>
    <row r="860" s="20" customFormat="1" x14ac:dyDescent="0.3"/>
    <row r="861" s="20" customFormat="1" x14ac:dyDescent="0.3"/>
    <row r="862" s="20" customFormat="1" x14ac:dyDescent="0.3"/>
    <row r="863" s="20" customFormat="1" x14ac:dyDescent="0.3"/>
    <row r="864" s="20" customFormat="1" x14ac:dyDescent="0.3"/>
    <row r="865" s="20" customFormat="1" x14ac:dyDescent="0.3"/>
    <row r="866" s="20" customFormat="1" x14ac:dyDescent="0.3"/>
    <row r="867" s="20" customFormat="1" x14ac:dyDescent="0.3"/>
    <row r="868" s="20" customFormat="1" x14ac:dyDescent="0.3"/>
    <row r="869" s="20" customFormat="1" x14ac:dyDescent="0.3"/>
    <row r="870" s="20" customFormat="1" x14ac:dyDescent="0.3"/>
    <row r="871" s="20" customFormat="1" x14ac:dyDescent="0.3"/>
    <row r="872" s="20" customFormat="1" x14ac:dyDescent="0.3"/>
    <row r="873" s="20" customFormat="1" x14ac:dyDescent="0.3"/>
    <row r="874" s="20" customFormat="1" x14ac:dyDescent="0.3"/>
    <row r="875" s="20" customFormat="1" x14ac:dyDescent="0.3"/>
    <row r="876" s="20" customFormat="1" x14ac:dyDescent="0.3"/>
    <row r="877" s="20" customFormat="1" x14ac:dyDescent="0.3"/>
    <row r="878" s="20" customFormat="1" x14ac:dyDescent="0.3"/>
    <row r="879" s="20" customFormat="1" x14ac:dyDescent="0.3"/>
    <row r="880" s="20" customFormat="1" x14ac:dyDescent="0.3"/>
    <row r="881" s="20" customFormat="1" x14ac:dyDescent="0.3"/>
    <row r="882" s="20" customFormat="1" x14ac:dyDescent="0.3"/>
    <row r="883" s="20" customFormat="1" x14ac:dyDescent="0.3"/>
    <row r="884" s="20" customFormat="1" x14ac:dyDescent="0.3"/>
    <row r="885" s="20" customFormat="1" x14ac:dyDescent="0.3"/>
    <row r="886" s="20" customFormat="1" x14ac:dyDescent="0.3"/>
    <row r="887" s="20" customFormat="1" x14ac:dyDescent="0.3"/>
    <row r="888" s="20" customFormat="1" x14ac:dyDescent="0.3"/>
    <row r="889" s="20" customFormat="1" x14ac:dyDescent="0.3"/>
    <row r="890" s="20" customFormat="1" x14ac:dyDescent="0.3"/>
    <row r="891" s="20" customFormat="1" x14ac:dyDescent="0.3"/>
    <row r="892" s="20" customFormat="1" x14ac:dyDescent="0.3"/>
    <row r="893" s="20" customFormat="1" x14ac:dyDescent="0.3"/>
    <row r="894" s="20" customFormat="1" x14ac:dyDescent="0.3"/>
    <row r="895" s="20" customFormat="1" x14ac:dyDescent="0.3"/>
    <row r="896" s="20" customFormat="1" x14ac:dyDescent="0.3"/>
    <row r="897" s="20" customFormat="1" x14ac:dyDescent="0.3"/>
    <row r="898" s="20" customFormat="1" x14ac:dyDescent="0.3"/>
    <row r="899" s="20" customFormat="1" x14ac:dyDescent="0.3"/>
    <row r="900" s="20" customFormat="1" x14ac:dyDescent="0.3"/>
    <row r="901" s="20" customFormat="1" x14ac:dyDescent="0.3"/>
    <row r="902" s="20" customFormat="1" x14ac:dyDescent="0.3"/>
    <row r="903" s="20" customFormat="1" x14ac:dyDescent="0.3"/>
    <row r="904" s="20" customFormat="1" x14ac:dyDescent="0.3"/>
    <row r="905" s="20" customFormat="1" x14ac:dyDescent="0.3"/>
    <row r="906" s="20" customFormat="1" x14ac:dyDescent="0.3"/>
    <row r="907" s="20" customFormat="1" x14ac:dyDescent="0.3"/>
    <row r="908" s="20" customFormat="1" x14ac:dyDescent="0.3"/>
    <row r="909" s="20" customFormat="1" x14ac:dyDescent="0.3"/>
    <row r="910" s="20" customFormat="1" x14ac:dyDescent="0.3"/>
    <row r="911" s="20" customFormat="1" x14ac:dyDescent="0.3"/>
    <row r="912" s="20" customFormat="1" x14ac:dyDescent="0.3"/>
    <row r="913" s="20" customFormat="1" x14ac:dyDescent="0.3"/>
    <row r="914" s="20" customFormat="1" x14ac:dyDescent="0.3"/>
    <row r="915" s="20" customFormat="1" x14ac:dyDescent="0.3"/>
    <row r="916" s="20" customFormat="1" x14ac:dyDescent="0.3"/>
    <row r="917" s="20" customFormat="1" x14ac:dyDescent="0.3"/>
    <row r="918" s="20" customFormat="1" x14ac:dyDescent="0.3"/>
    <row r="919" s="20" customFormat="1" x14ac:dyDescent="0.3"/>
    <row r="920" s="20" customFormat="1" x14ac:dyDescent="0.3"/>
    <row r="921" s="20" customFormat="1" x14ac:dyDescent="0.3"/>
    <row r="922" s="20" customFormat="1" x14ac:dyDescent="0.3"/>
    <row r="923" s="20" customFormat="1" x14ac:dyDescent="0.3"/>
    <row r="924" s="20" customFormat="1" x14ac:dyDescent="0.3"/>
    <row r="925" s="20" customFormat="1" x14ac:dyDescent="0.3"/>
    <row r="926" s="20" customFormat="1" x14ac:dyDescent="0.3"/>
    <row r="927" s="20" customFormat="1" x14ac:dyDescent="0.3"/>
    <row r="928" s="20" customFormat="1" x14ac:dyDescent="0.3"/>
    <row r="929" s="20" customFormat="1" x14ac:dyDescent="0.3"/>
    <row r="930" s="20" customFormat="1" x14ac:dyDescent="0.3"/>
    <row r="931" s="20" customFormat="1" x14ac:dyDescent="0.3"/>
    <row r="932" s="20" customFormat="1" x14ac:dyDescent="0.3"/>
    <row r="933" s="20" customFormat="1" x14ac:dyDescent="0.3"/>
    <row r="934" s="20" customFormat="1" x14ac:dyDescent="0.3"/>
    <row r="935" s="20" customFormat="1" x14ac:dyDescent="0.3"/>
    <row r="936" s="20" customFormat="1" x14ac:dyDescent="0.3"/>
    <row r="937" s="20" customFormat="1" x14ac:dyDescent="0.3"/>
    <row r="938" s="20" customFormat="1" x14ac:dyDescent="0.3"/>
    <row r="939" s="20" customFormat="1" x14ac:dyDescent="0.3"/>
    <row r="940" s="20" customFormat="1" x14ac:dyDescent="0.3"/>
    <row r="941" s="20" customFormat="1" x14ac:dyDescent="0.3"/>
    <row r="942" s="20" customFormat="1" x14ac:dyDescent="0.3"/>
    <row r="943" s="20" customFormat="1" x14ac:dyDescent="0.3"/>
    <row r="944" s="20" customFormat="1" x14ac:dyDescent="0.3"/>
    <row r="945" s="20" customFormat="1" x14ac:dyDescent="0.3"/>
    <row r="946" s="20" customFormat="1" x14ac:dyDescent="0.3"/>
    <row r="947" s="20" customFormat="1" x14ac:dyDescent="0.3"/>
    <row r="948" s="20" customFormat="1" x14ac:dyDescent="0.3"/>
    <row r="949" s="20" customFormat="1" x14ac:dyDescent="0.3"/>
    <row r="950" s="20" customFormat="1" x14ac:dyDescent="0.3"/>
    <row r="951" s="20" customFormat="1" x14ac:dyDescent="0.3"/>
    <row r="952" s="20" customFormat="1" x14ac:dyDescent="0.3"/>
    <row r="953" s="20" customFormat="1" x14ac:dyDescent="0.3"/>
    <row r="954" s="20" customFormat="1" x14ac:dyDescent="0.3"/>
    <row r="955" s="20" customFormat="1" x14ac:dyDescent="0.3"/>
    <row r="956" s="20" customFormat="1" x14ac:dyDescent="0.3"/>
    <row r="957" s="20" customFormat="1" x14ac:dyDescent="0.3"/>
    <row r="958" s="20" customFormat="1" x14ac:dyDescent="0.3"/>
    <row r="959" s="20" customFormat="1" x14ac:dyDescent="0.3"/>
    <row r="960" s="20" customFormat="1" x14ac:dyDescent="0.3"/>
    <row r="961" s="20" customFormat="1" x14ac:dyDescent="0.3"/>
    <row r="962" s="20" customFormat="1" x14ac:dyDescent="0.3"/>
    <row r="963" s="20" customFormat="1" x14ac:dyDescent="0.3"/>
    <row r="964" s="20" customFormat="1" x14ac:dyDescent="0.3"/>
    <row r="965" s="20" customFormat="1" x14ac:dyDescent="0.3"/>
    <row r="966" s="20" customFormat="1" x14ac:dyDescent="0.3"/>
    <row r="967" s="20" customFormat="1" x14ac:dyDescent="0.3"/>
    <row r="968" s="20" customFormat="1" x14ac:dyDescent="0.3"/>
    <row r="969" s="20" customFormat="1" x14ac:dyDescent="0.3"/>
    <row r="970" s="20" customFormat="1" x14ac:dyDescent="0.3"/>
    <row r="971" s="20" customFormat="1" x14ac:dyDescent="0.3"/>
    <row r="972" s="20" customFormat="1" x14ac:dyDescent="0.3"/>
    <row r="973" s="20" customFormat="1" x14ac:dyDescent="0.3"/>
    <row r="974" s="20" customFormat="1" x14ac:dyDescent="0.3"/>
    <row r="975" s="20" customFormat="1" x14ac:dyDescent="0.3"/>
    <row r="976" s="20" customFormat="1" x14ac:dyDescent="0.3"/>
    <row r="977" s="20" customFormat="1" x14ac:dyDescent="0.3"/>
    <row r="978" s="20" customFormat="1" x14ac:dyDescent="0.3"/>
    <row r="979" s="20" customFormat="1" x14ac:dyDescent="0.3"/>
    <row r="980" s="20" customFormat="1" x14ac:dyDescent="0.3"/>
    <row r="981" s="20" customFormat="1" x14ac:dyDescent="0.3"/>
    <row r="982" s="20" customFormat="1" x14ac:dyDescent="0.3"/>
    <row r="983" s="20" customFormat="1" x14ac:dyDescent="0.3"/>
    <row r="984" s="20" customFormat="1" x14ac:dyDescent="0.3"/>
    <row r="985" s="20" customFormat="1" x14ac:dyDescent="0.3"/>
    <row r="986" s="20" customFormat="1" x14ac:dyDescent="0.3"/>
    <row r="987" s="20" customFormat="1" x14ac:dyDescent="0.3"/>
    <row r="988" s="20" customFormat="1" x14ac:dyDescent="0.3"/>
    <row r="989" s="20" customFormat="1" x14ac:dyDescent="0.3"/>
    <row r="990" s="20" customFormat="1" x14ac:dyDescent="0.3"/>
    <row r="991" s="20" customFormat="1" x14ac:dyDescent="0.3"/>
    <row r="992" s="20" customFormat="1" x14ac:dyDescent="0.3"/>
    <row r="993" s="20" customFormat="1" x14ac:dyDescent="0.3"/>
    <row r="994" s="20" customFormat="1" x14ac:dyDescent="0.3"/>
    <row r="995" s="20" customFormat="1" x14ac:dyDescent="0.3"/>
    <row r="996" s="20" customFormat="1" x14ac:dyDescent="0.3"/>
    <row r="997" s="20" customFormat="1" x14ac:dyDescent="0.3"/>
    <row r="998" s="20" customFormat="1" x14ac:dyDescent="0.3"/>
    <row r="999" s="20" customFormat="1" x14ac:dyDescent="0.3"/>
    <row r="1000" s="20" customFormat="1" x14ac:dyDescent="0.3"/>
    <row r="1001" s="20" customFormat="1" x14ac:dyDescent="0.3"/>
    <row r="1002" s="20" customFormat="1" x14ac:dyDescent="0.3"/>
    <row r="1003" s="20" customFormat="1" x14ac:dyDescent="0.3"/>
    <row r="1004" s="20" customFormat="1" x14ac:dyDescent="0.3"/>
    <row r="1005" s="20" customFormat="1" x14ac:dyDescent="0.3"/>
    <row r="1006" s="20" customFormat="1" x14ac:dyDescent="0.3"/>
    <row r="1007" s="20" customFormat="1" x14ac:dyDescent="0.3"/>
    <row r="1008" s="20" customFormat="1" x14ac:dyDescent="0.3"/>
    <row r="1009" s="20" customFormat="1" x14ac:dyDescent="0.3"/>
    <row r="1010" s="20" customFormat="1" x14ac:dyDescent="0.3"/>
    <row r="1011" s="20" customFormat="1" x14ac:dyDescent="0.3"/>
    <row r="1012" s="20" customFormat="1" x14ac:dyDescent="0.3"/>
    <row r="1013" s="20" customFormat="1" x14ac:dyDescent="0.3"/>
    <row r="1014" s="20" customFormat="1" x14ac:dyDescent="0.3"/>
    <row r="1015" s="20" customFormat="1" x14ac:dyDescent="0.3"/>
    <row r="1016" s="20" customFormat="1" x14ac:dyDescent="0.3"/>
    <row r="1017" s="20" customFormat="1" x14ac:dyDescent="0.3"/>
    <row r="1018" s="20" customFormat="1" x14ac:dyDescent="0.3"/>
    <row r="1019" s="20" customFormat="1" x14ac:dyDescent="0.3"/>
    <row r="1020" s="20" customFormat="1" x14ac:dyDescent="0.3"/>
    <row r="1021" s="20" customFormat="1" x14ac:dyDescent="0.3"/>
    <row r="1022" s="20" customFormat="1" x14ac:dyDescent="0.3"/>
    <row r="1023" s="20" customFormat="1" x14ac:dyDescent="0.3"/>
    <row r="1024" s="20" customFormat="1" x14ac:dyDescent="0.3"/>
    <row r="1025" s="20" customFormat="1" x14ac:dyDescent="0.3"/>
    <row r="1026" s="20" customFormat="1" x14ac:dyDescent="0.3"/>
    <row r="1027" s="20" customFormat="1" x14ac:dyDescent="0.3"/>
    <row r="1028" s="20" customFormat="1" x14ac:dyDescent="0.3"/>
    <row r="1029" s="20" customFormat="1" x14ac:dyDescent="0.3"/>
    <row r="1030" s="20" customFormat="1" x14ac:dyDescent="0.3"/>
    <row r="1031" s="20" customFormat="1" x14ac:dyDescent="0.3"/>
    <row r="1032" s="20" customFormat="1" x14ac:dyDescent="0.3"/>
    <row r="1033" s="20" customFormat="1" x14ac:dyDescent="0.3"/>
    <row r="1034" s="20" customFormat="1" x14ac:dyDescent="0.3"/>
    <row r="1035" s="20" customFormat="1" x14ac:dyDescent="0.3"/>
    <row r="1036" s="20" customFormat="1" x14ac:dyDescent="0.3"/>
    <row r="1037" s="20" customFormat="1" x14ac:dyDescent="0.3"/>
    <row r="1038" s="20" customFormat="1" x14ac:dyDescent="0.3"/>
    <row r="1039" s="20" customFormat="1" x14ac:dyDescent="0.3"/>
    <row r="1040" s="20" customFormat="1" x14ac:dyDescent="0.3"/>
    <row r="1041" s="20" customFormat="1" x14ac:dyDescent="0.3"/>
    <row r="1042" s="20" customFormat="1" x14ac:dyDescent="0.3"/>
    <row r="1043" s="20" customFormat="1" x14ac:dyDescent="0.3"/>
    <row r="1044" s="20" customFormat="1" x14ac:dyDescent="0.3"/>
    <row r="1045" s="20" customFormat="1" x14ac:dyDescent="0.3"/>
    <row r="1046" s="20" customFormat="1" x14ac:dyDescent="0.3"/>
    <row r="1047" s="20" customFormat="1" x14ac:dyDescent="0.3"/>
    <row r="1048" s="20" customFormat="1" x14ac:dyDescent="0.3"/>
    <row r="1049" s="20" customFormat="1" x14ac:dyDescent="0.3"/>
    <row r="1050" s="20" customFormat="1" x14ac:dyDescent="0.3"/>
    <row r="1051" s="20" customFormat="1" x14ac:dyDescent="0.3"/>
    <row r="1052" s="20" customFormat="1" x14ac:dyDescent="0.3"/>
    <row r="1053" s="20" customFormat="1" x14ac:dyDescent="0.3"/>
    <row r="1054" s="20" customFormat="1" x14ac:dyDescent="0.3"/>
    <row r="1055" s="20" customFormat="1" x14ac:dyDescent="0.3"/>
    <row r="1056" s="20" customFormat="1" x14ac:dyDescent="0.3"/>
    <row r="1057" s="20" customFormat="1" x14ac:dyDescent="0.3"/>
    <row r="1058" s="20" customFormat="1" x14ac:dyDescent="0.3"/>
    <row r="1059" s="20" customFormat="1" x14ac:dyDescent="0.3"/>
    <row r="1060" s="20" customFormat="1" x14ac:dyDescent="0.3"/>
    <row r="1061" s="20" customFormat="1" x14ac:dyDescent="0.3"/>
    <row r="1062" s="20" customFormat="1" x14ac:dyDescent="0.3"/>
    <row r="1063" s="20" customFormat="1" x14ac:dyDescent="0.3"/>
    <row r="1064" s="20" customFormat="1" x14ac:dyDescent="0.3"/>
    <row r="1065" s="20" customFormat="1" x14ac:dyDescent="0.3"/>
    <row r="1066" s="20" customFormat="1" x14ac:dyDescent="0.3"/>
    <row r="1067" s="20" customFormat="1" x14ac:dyDescent="0.3"/>
    <row r="1068" s="20" customFormat="1" x14ac:dyDescent="0.3"/>
    <row r="1069" s="20" customFormat="1" x14ac:dyDescent="0.3"/>
    <row r="1070" s="20" customFormat="1" x14ac:dyDescent="0.3"/>
    <row r="1071" s="20" customFormat="1" x14ac:dyDescent="0.3"/>
    <row r="1072" s="20" customFormat="1" x14ac:dyDescent="0.3"/>
    <row r="1073" s="20" customFormat="1" x14ac:dyDescent="0.3"/>
    <row r="1074" s="20" customFormat="1" x14ac:dyDescent="0.3"/>
    <row r="1075" s="20" customFormat="1" x14ac:dyDescent="0.3"/>
    <row r="1076" s="20" customFormat="1" x14ac:dyDescent="0.3"/>
    <row r="1077" s="20" customFormat="1" x14ac:dyDescent="0.3"/>
    <row r="1078" s="20" customFormat="1" x14ac:dyDescent="0.3"/>
    <row r="1079" s="20" customFormat="1" x14ac:dyDescent="0.3"/>
    <row r="1080" s="20" customFormat="1" x14ac:dyDescent="0.3"/>
    <row r="1081" s="20" customFormat="1" x14ac:dyDescent="0.3"/>
    <row r="1082" s="20" customFormat="1" x14ac:dyDescent="0.3"/>
    <row r="1083" s="20" customFormat="1" x14ac:dyDescent="0.3"/>
    <row r="1084" s="20" customFormat="1" x14ac:dyDescent="0.3"/>
    <row r="1085" s="20" customFormat="1" x14ac:dyDescent="0.3"/>
    <row r="1086" s="20" customFormat="1" x14ac:dyDescent="0.3"/>
    <row r="1087" s="20" customFormat="1" x14ac:dyDescent="0.3"/>
    <row r="1088" s="20" customFormat="1" x14ac:dyDescent="0.3"/>
    <row r="1089" s="20" customFormat="1" x14ac:dyDescent="0.3"/>
    <row r="1090" s="20" customFormat="1" x14ac:dyDescent="0.3"/>
    <row r="1091" s="20" customFormat="1" x14ac:dyDescent="0.3"/>
    <row r="1092" s="20" customFormat="1" x14ac:dyDescent="0.3"/>
    <row r="1093" s="20" customFormat="1" x14ac:dyDescent="0.3"/>
    <row r="1094" s="20" customFormat="1" x14ac:dyDescent="0.3"/>
    <row r="1095" s="20" customFormat="1" x14ac:dyDescent="0.3"/>
    <row r="1096" s="20" customFormat="1" x14ac:dyDescent="0.3"/>
    <row r="1097" s="20" customFormat="1" x14ac:dyDescent="0.3"/>
    <row r="1098" s="20" customFormat="1" x14ac:dyDescent="0.3"/>
    <row r="1099" s="20" customFormat="1" x14ac:dyDescent="0.3"/>
    <row r="1100" s="20" customFormat="1" x14ac:dyDescent="0.3"/>
    <row r="1101" s="20" customFormat="1" x14ac:dyDescent="0.3"/>
    <row r="1102" s="20" customFormat="1" x14ac:dyDescent="0.3"/>
    <row r="1103" s="20" customFormat="1" x14ac:dyDescent="0.3"/>
    <row r="1104" s="20" customFormat="1" x14ac:dyDescent="0.3"/>
    <row r="1105" s="20" customFormat="1" x14ac:dyDescent="0.3"/>
    <row r="1106" s="20" customFormat="1" x14ac:dyDescent="0.3"/>
    <row r="1107" s="20" customFormat="1" x14ac:dyDescent="0.3"/>
    <row r="1108" s="20" customFormat="1" x14ac:dyDescent="0.3"/>
    <row r="1109" s="20" customFormat="1" x14ac:dyDescent="0.3"/>
    <row r="1110" s="20" customFormat="1" x14ac:dyDescent="0.3"/>
    <row r="1111" s="20" customFormat="1" x14ac:dyDescent="0.3"/>
    <row r="1112" s="20" customFormat="1" x14ac:dyDescent="0.3"/>
    <row r="1113" s="20" customFormat="1" x14ac:dyDescent="0.3"/>
    <row r="1114" s="20" customFormat="1" x14ac:dyDescent="0.3"/>
    <row r="1115" s="20" customFormat="1" x14ac:dyDescent="0.3"/>
    <row r="1116" s="20" customFormat="1" x14ac:dyDescent="0.3"/>
    <row r="1117" s="20" customFormat="1" x14ac:dyDescent="0.3"/>
    <row r="1118" s="20" customFormat="1" x14ac:dyDescent="0.3"/>
    <row r="1119" s="20" customFormat="1" x14ac:dyDescent="0.3"/>
    <row r="1120" s="20" customFormat="1" x14ac:dyDescent="0.3"/>
    <row r="1121" s="20" customFormat="1" x14ac:dyDescent="0.3"/>
    <row r="1122" s="20" customFormat="1" x14ac:dyDescent="0.3"/>
    <row r="1123" s="20" customFormat="1" x14ac:dyDescent="0.3"/>
    <row r="1124" s="20" customFormat="1" x14ac:dyDescent="0.3"/>
    <row r="1125" s="20" customFormat="1" x14ac:dyDescent="0.3"/>
    <row r="1126" s="20" customFormat="1" x14ac:dyDescent="0.3"/>
    <row r="1127" s="20" customFormat="1" x14ac:dyDescent="0.3"/>
    <row r="1128" s="20" customFormat="1" x14ac:dyDescent="0.3"/>
    <row r="1129" s="20" customFormat="1" x14ac:dyDescent="0.3"/>
    <row r="1130" s="20" customFormat="1" x14ac:dyDescent="0.3"/>
    <row r="1131" s="20" customFormat="1" x14ac:dyDescent="0.3"/>
    <row r="1132" s="20" customFormat="1" x14ac:dyDescent="0.3"/>
    <row r="1133" s="20" customFormat="1" x14ac:dyDescent="0.3"/>
    <row r="1134" s="20" customFormat="1" x14ac:dyDescent="0.3"/>
    <row r="1135" s="20" customFormat="1" x14ac:dyDescent="0.3"/>
    <row r="1136" s="20" customFormat="1" x14ac:dyDescent="0.3"/>
    <row r="1137" s="20" customFormat="1" x14ac:dyDescent="0.3"/>
    <row r="1138" s="20" customFormat="1" x14ac:dyDescent="0.3"/>
    <row r="1139" s="20" customFormat="1" x14ac:dyDescent="0.3"/>
    <row r="1140" s="20" customFormat="1" x14ac:dyDescent="0.3"/>
    <row r="1141" s="20" customFormat="1" x14ac:dyDescent="0.3"/>
    <row r="1142" s="20" customFormat="1" x14ac:dyDescent="0.3"/>
    <row r="1143" s="20" customFormat="1" x14ac:dyDescent="0.3"/>
    <row r="1144" s="20" customFormat="1" x14ac:dyDescent="0.3"/>
    <row r="1145" s="20" customFormat="1" x14ac:dyDescent="0.3"/>
    <row r="1146" s="20" customFormat="1" x14ac:dyDescent="0.3"/>
    <row r="1147" s="20" customFormat="1" x14ac:dyDescent="0.3"/>
    <row r="1148" s="20" customFormat="1" x14ac:dyDescent="0.3"/>
    <row r="1149" s="20" customFormat="1" x14ac:dyDescent="0.3"/>
    <row r="1150" s="20" customFormat="1" x14ac:dyDescent="0.3"/>
    <row r="1151" s="20" customFormat="1" x14ac:dyDescent="0.3"/>
    <row r="1152" s="20" customFormat="1" x14ac:dyDescent="0.3"/>
    <row r="1153" s="20" customFormat="1" x14ac:dyDescent="0.3"/>
    <row r="1154" s="20" customFormat="1" x14ac:dyDescent="0.3"/>
    <row r="1155" s="20" customFormat="1" x14ac:dyDescent="0.3"/>
    <row r="1156" s="20" customFormat="1" x14ac:dyDescent="0.3"/>
    <row r="1157" s="20" customFormat="1" x14ac:dyDescent="0.3"/>
    <row r="1158" s="20" customFormat="1" x14ac:dyDescent="0.3"/>
    <row r="1159" s="20" customFormat="1" x14ac:dyDescent="0.3"/>
    <row r="1160" s="20" customFormat="1" x14ac:dyDescent="0.3"/>
    <row r="1161" s="20" customFormat="1" x14ac:dyDescent="0.3"/>
    <row r="1162" s="20" customFormat="1" x14ac:dyDescent="0.3"/>
    <row r="1163" s="20" customFormat="1" x14ac:dyDescent="0.3"/>
    <row r="1164" s="20" customFormat="1" x14ac:dyDescent="0.3"/>
    <row r="1165" s="20" customFormat="1" x14ac:dyDescent="0.3"/>
    <row r="1166" s="20" customFormat="1" x14ac:dyDescent="0.3"/>
    <row r="1167" s="20" customFormat="1" x14ac:dyDescent="0.3"/>
    <row r="1168" s="20" customFormat="1" x14ac:dyDescent="0.3"/>
    <row r="1169" s="20" customFormat="1" x14ac:dyDescent="0.3"/>
    <row r="1170" s="20" customFormat="1" x14ac:dyDescent="0.3"/>
    <row r="1171" s="20" customFormat="1" x14ac:dyDescent="0.3"/>
    <row r="1172" s="20" customFormat="1" x14ac:dyDescent="0.3"/>
    <row r="1173" s="20" customFormat="1" x14ac:dyDescent="0.3"/>
    <row r="1174" s="20" customFormat="1" x14ac:dyDescent="0.3"/>
    <row r="1175" s="20" customFormat="1" x14ac:dyDescent="0.3"/>
    <row r="1176" s="20" customFormat="1" x14ac:dyDescent="0.3"/>
    <row r="1177" s="20" customFormat="1" x14ac:dyDescent="0.3"/>
    <row r="1178" s="20" customFormat="1" x14ac:dyDescent="0.3"/>
    <row r="1179" s="20" customFormat="1" x14ac:dyDescent="0.3"/>
    <row r="1180" s="20" customFormat="1" x14ac:dyDescent="0.3"/>
    <row r="1181" s="20" customFormat="1" x14ac:dyDescent="0.3"/>
    <row r="1182" s="20" customFormat="1" x14ac:dyDescent="0.3"/>
    <row r="1183" s="20" customFormat="1" x14ac:dyDescent="0.3"/>
    <row r="1184" s="20" customFormat="1" x14ac:dyDescent="0.3"/>
    <row r="1185" s="20" customFormat="1" x14ac:dyDescent="0.3"/>
    <row r="1186" s="20" customFormat="1" x14ac:dyDescent="0.3"/>
    <row r="1187" s="20" customFormat="1" x14ac:dyDescent="0.3"/>
    <row r="1188" s="20" customFormat="1" x14ac:dyDescent="0.3"/>
    <row r="1189" s="20" customFormat="1" x14ac:dyDescent="0.3"/>
    <row r="1190" s="20" customFormat="1" x14ac:dyDescent="0.3"/>
    <row r="1191" s="20" customFormat="1" x14ac:dyDescent="0.3"/>
    <row r="1192" s="20" customFormat="1" x14ac:dyDescent="0.3"/>
    <row r="1193" s="20" customFormat="1" x14ac:dyDescent="0.3"/>
    <row r="1194" s="20" customFormat="1" x14ac:dyDescent="0.3"/>
    <row r="1195" s="20" customFormat="1" x14ac:dyDescent="0.3"/>
    <row r="1196" s="20" customFormat="1" x14ac:dyDescent="0.3"/>
    <row r="1197" s="20" customFormat="1" x14ac:dyDescent="0.3"/>
    <row r="1198" s="20" customFormat="1" x14ac:dyDescent="0.3"/>
    <row r="1199" s="20" customFormat="1" x14ac:dyDescent="0.3"/>
    <row r="1200" s="20" customFormat="1" x14ac:dyDescent="0.3"/>
    <row r="1201" s="20" customFormat="1" x14ac:dyDescent="0.3"/>
    <row r="1202" s="20" customFormat="1" x14ac:dyDescent="0.3"/>
    <row r="1203" s="20" customFormat="1" x14ac:dyDescent="0.3"/>
    <row r="1204" s="20" customFormat="1" x14ac:dyDescent="0.3"/>
    <row r="1205" s="20" customFormat="1" x14ac:dyDescent="0.3"/>
    <row r="1206" s="20" customFormat="1" x14ac:dyDescent="0.3"/>
    <row r="1207" s="20" customFormat="1" x14ac:dyDescent="0.3"/>
    <row r="1208" s="20" customFormat="1" x14ac:dyDescent="0.3"/>
    <row r="1209" s="20" customFormat="1" x14ac:dyDescent="0.3"/>
    <row r="1210" s="20" customFormat="1" x14ac:dyDescent="0.3"/>
    <row r="1211" s="20" customFormat="1" x14ac:dyDescent="0.3"/>
    <row r="1212" s="20" customFormat="1" x14ac:dyDescent="0.3"/>
    <row r="1213" s="20" customFormat="1" x14ac:dyDescent="0.3"/>
    <row r="1214" s="20" customFormat="1" x14ac:dyDescent="0.3"/>
    <row r="1215" s="20" customFormat="1" x14ac:dyDescent="0.3"/>
    <row r="1216" s="20" customFormat="1" x14ac:dyDescent="0.3"/>
    <row r="1217" s="20" customFormat="1" x14ac:dyDescent="0.3"/>
    <row r="1218" s="20" customFormat="1" x14ac:dyDescent="0.3"/>
    <row r="1219" s="20" customFormat="1" x14ac:dyDescent="0.3"/>
    <row r="1220" s="20" customFormat="1" x14ac:dyDescent="0.3"/>
    <row r="1221" s="20" customFormat="1" x14ac:dyDescent="0.3"/>
    <row r="1222" s="20" customFormat="1" x14ac:dyDescent="0.3"/>
    <row r="1223" s="20" customFormat="1" x14ac:dyDescent="0.3"/>
    <row r="1224" s="20" customFormat="1" x14ac:dyDescent="0.3"/>
    <row r="1225" s="20" customFormat="1" x14ac:dyDescent="0.3"/>
    <row r="1226" s="20" customFormat="1" x14ac:dyDescent="0.3"/>
    <row r="1227" s="20" customFormat="1" x14ac:dyDescent="0.3"/>
    <row r="1228" s="20" customFormat="1" x14ac:dyDescent="0.3"/>
    <row r="1229" s="20" customFormat="1" x14ac:dyDescent="0.3"/>
    <row r="1230" s="20" customFormat="1" x14ac:dyDescent="0.3"/>
    <row r="1231" s="20" customFormat="1" x14ac:dyDescent="0.3"/>
    <row r="1232" s="20" customFormat="1" x14ac:dyDescent="0.3"/>
    <row r="1233" s="20" customFormat="1" x14ac:dyDescent="0.3"/>
    <row r="1234" s="20" customFormat="1" x14ac:dyDescent="0.3"/>
    <row r="1235" s="20" customFormat="1" x14ac:dyDescent="0.3"/>
    <row r="1236" s="20" customFormat="1" x14ac:dyDescent="0.3"/>
    <row r="1237" s="20" customFormat="1" x14ac:dyDescent="0.3"/>
    <row r="1238" s="20" customFormat="1" x14ac:dyDescent="0.3"/>
    <row r="1239" s="20" customFormat="1" x14ac:dyDescent="0.3"/>
    <row r="1240" s="20" customFormat="1" x14ac:dyDescent="0.3"/>
    <row r="1241" s="20" customFormat="1" x14ac:dyDescent="0.3"/>
    <row r="1242" s="20" customFormat="1" x14ac:dyDescent="0.3"/>
    <row r="1243" s="20" customFormat="1" x14ac:dyDescent="0.3"/>
    <row r="1244" s="20" customFormat="1" x14ac:dyDescent="0.3"/>
    <row r="1245" s="20" customFormat="1" x14ac:dyDescent="0.3"/>
    <row r="1246" s="20" customFormat="1" x14ac:dyDescent="0.3"/>
    <row r="1247" s="20" customFormat="1" x14ac:dyDescent="0.3"/>
    <row r="1248" s="20" customFormat="1" x14ac:dyDescent="0.3"/>
    <row r="1249" s="20" customFormat="1" x14ac:dyDescent="0.3"/>
    <row r="1250" s="20" customFormat="1" x14ac:dyDescent="0.3"/>
    <row r="1251" s="20" customFormat="1" x14ac:dyDescent="0.3"/>
    <row r="1252" s="20" customFormat="1" x14ac:dyDescent="0.3"/>
    <row r="1253" s="20" customFormat="1" x14ac:dyDescent="0.3"/>
    <row r="1254" s="20" customFormat="1" x14ac:dyDescent="0.3"/>
    <row r="1255" s="20" customFormat="1" x14ac:dyDescent="0.3"/>
    <row r="1256" s="20" customFormat="1" x14ac:dyDescent="0.3"/>
    <row r="1257" s="20" customFormat="1" x14ac:dyDescent="0.3"/>
    <row r="1258" s="20" customFormat="1" x14ac:dyDescent="0.3"/>
    <row r="1259" s="20" customFormat="1" x14ac:dyDescent="0.3"/>
    <row r="1260" s="20" customFormat="1" x14ac:dyDescent="0.3"/>
    <row r="1261" s="20" customFormat="1" x14ac:dyDescent="0.3"/>
    <row r="1262" s="20" customFormat="1" x14ac:dyDescent="0.3"/>
    <row r="1263" s="20" customFormat="1" x14ac:dyDescent="0.3"/>
    <row r="1264" s="20" customFormat="1" x14ac:dyDescent="0.3"/>
    <row r="1265" s="20" customFormat="1" x14ac:dyDescent="0.3"/>
    <row r="1266" s="20" customFormat="1" x14ac:dyDescent="0.3"/>
    <row r="1267" s="20" customFormat="1" x14ac:dyDescent="0.3"/>
    <row r="1268" s="20" customFormat="1" x14ac:dyDescent="0.3"/>
    <row r="1269" s="20" customFormat="1" x14ac:dyDescent="0.3"/>
    <row r="1270" s="20" customFormat="1" x14ac:dyDescent="0.3"/>
    <row r="1271" s="20" customFormat="1" x14ac:dyDescent="0.3"/>
    <row r="1272" s="20" customFormat="1" x14ac:dyDescent="0.3"/>
    <row r="1273" s="20" customFormat="1" x14ac:dyDescent="0.3"/>
    <row r="1274" s="20" customFormat="1" x14ac:dyDescent="0.3"/>
    <row r="1275" s="20" customFormat="1" x14ac:dyDescent="0.3"/>
    <row r="1276" s="20" customFormat="1" x14ac:dyDescent="0.3"/>
    <row r="1277" s="20" customFormat="1" x14ac:dyDescent="0.3"/>
    <row r="1278" s="20" customFormat="1" x14ac:dyDescent="0.3"/>
    <row r="1279" s="20" customFormat="1" x14ac:dyDescent="0.3"/>
    <row r="1280" s="20" customFormat="1" x14ac:dyDescent="0.3"/>
    <row r="1281" s="20" customFormat="1" x14ac:dyDescent="0.3"/>
    <row r="1282" s="20" customFormat="1" x14ac:dyDescent="0.3"/>
    <row r="1283" s="20" customFormat="1" x14ac:dyDescent="0.3"/>
    <row r="1284" s="20" customFormat="1" x14ac:dyDescent="0.3"/>
    <row r="1285" s="20" customFormat="1" x14ac:dyDescent="0.3"/>
    <row r="1286" s="20" customFormat="1" x14ac:dyDescent="0.3"/>
    <row r="1287" s="20" customFormat="1" x14ac:dyDescent="0.3"/>
    <row r="1288" s="20" customFormat="1" x14ac:dyDescent="0.3"/>
    <row r="1289" s="20" customFormat="1" x14ac:dyDescent="0.3"/>
    <row r="1290" s="20" customFormat="1" x14ac:dyDescent="0.3"/>
    <row r="1291" s="20" customFormat="1" x14ac:dyDescent="0.3"/>
    <row r="1292" s="20" customFormat="1" x14ac:dyDescent="0.3"/>
    <row r="1293" s="20" customFormat="1" x14ac:dyDescent="0.3"/>
    <row r="1294" s="20" customFormat="1" x14ac:dyDescent="0.3"/>
    <row r="1295" s="20" customFormat="1" x14ac:dyDescent="0.3"/>
    <row r="1296" s="20" customFormat="1" x14ac:dyDescent="0.3"/>
    <row r="1297" s="20" customFormat="1" x14ac:dyDescent="0.3"/>
    <row r="1298" s="20" customFormat="1" x14ac:dyDescent="0.3"/>
    <row r="1299" s="20" customFormat="1" x14ac:dyDescent="0.3"/>
    <row r="1300" s="20" customFormat="1" x14ac:dyDescent="0.3"/>
    <row r="1301" s="20" customFormat="1" x14ac:dyDescent="0.3"/>
    <row r="1302" s="20" customFormat="1" x14ac:dyDescent="0.3"/>
    <row r="1303" s="20" customFormat="1" x14ac:dyDescent="0.3"/>
    <row r="1304" s="20" customFormat="1" x14ac:dyDescent="0.3"/>
    <row r="1305" s="20" customFormat="1" x14ac:dyDescent="0.3"/>
    <row r="1306" s="20" customFormat="1" x14ac:dyDescent="0.3"/>
    <row r="1307" s="20" customFormat="1" x14ac:dyDescent="0.3"/>
    <row r="1308" s="20" customFormat="1" x14ac:dyDescent="0.3"/>
    <row r="1309" s="20" customFormat="1" x14ac:dyDescent="0.3"/>
    <row r="1310" s="20" customFormat="1" x14ac:dyDescent="0.3"/>
    <row r="1311" s="20" customFormat="1" x14ac:dyDescent="0.3"/>
    <row r="1312" s="20" customFormat="1" x14ac:dyDescent="0.3"/>
    <row r="1313" s="20" customFormat="1" x14ac:dyDescent="0.3"/>
    <row r="1314" s="20" customFormat="1" x14ac:dyDescent="0.3"/>
    <row r="1315" s="20" customFormat="1" x14ac:dyDescent="0.3"/>
    <row r="1316" s="20" customFormat="1" x14ac:dyDescent="0.3"/>
    <row r="1317" s="20" customFormat="1" x14ac:dyDescent="0.3"/>
    <row r="1318" s="20" customFormat="1" x14ac:dyDescent="0.3"/>
    <row r="1319" s="20" customFormat="1" x14ac:dyDescent="0.3"/>
    <row r="1320" s="20" customFormat="1" x14ac:dyDescent="0.3"/>
    <row r="1321" s="20" customFormat="1" x14ac:dyDescent="0.3"/>
    <row r="1322" s="20" customFormat="1" x14ac:dyDescent="0.3"/>
    <row r="1323" s="20" customFormat="1" x14ac:dyDescent="0.3"/>
    <row r="1324" s="20" customFormat="1" x14ac:dyDescent="0.3"/>
    <row r="1325" s="20" customFormat="1" x14ac:dyDescent="0.3"/>
    <row r="1326" s="20" customFormat="1" x14ac:dyDescent="0.3"/>
    <row r="1327" s="20" customFormat="1" x14ac:dyDescent="0.3"/>
    <row r="1328" s="20" customFormat="1" x14ac:dyDescent="0.3"/>
    <row r="1329" s="20" customFormat="1" x14ac:dyDescent="0.3"/>
    <row r="1330" s="20" customFormat="1" x14ac:dyDescent="0.3"/>
    <row r="1331" s="20" customFormat="1" x14ac:dyDescent="0.3"/>
    <row r="1332" s="20" customFormat="1" x14ac:dyDescent="0.3"/>
    <row r="1333" s="20" customFormat="1" x14ac:dyDescent="0.3"/>
    <row r="1334" s="20" customFormat="1" x14ac:dyDescent="0.3"/>
    <row r="1335" s="20" customFormat="1" x14ac:dyDescent="0.3"/>
    <row r="1336" s="20" customFormat="1" x14ac:dyDescent="0.3"/>
    <row r="1337" s="20" customFormat="1" x14ac:dyDescent="0.3"/>
    <row r="1338" s="20" customFormat="1" x14ac:dyDescent="0.3"/>
    <row r="1339" s="20" customFormat="1" x14ac:dyDescent="0.3"/>
    <row r="1340" s="20" customFormat="1" x14ac:dyDescent="0.3"/>
    <row r="1341" s="20" customFormat="1" x14ac:dyDescent="0.3"/>
    <row r="1342" s="20" customFormat="1" x14ac:dyDescent="0.3"/>
    <row r="1343" s="20" customFormat="1" x14ac:dyDescent="0.3"/>
    <row r="1344" s="20" customFormat="1" x14ac:dyDescent="0.3"/>
    <row r="1345" s="20" customFormat="1" x14ac:dyDescent="0.3"/>
    <row r="1346" s="20" customFormat="1" x14ac:dyDescent="0.3"/>
    <row r="1347" s="20" customFormat="1" x14ac:dyDescent="0.3"/>
    <row r="1348" s="20" customFormat="1" x14ac:dyDescent="0.3"/>
    <row r="1349" s="20" customFormat="1" x14ac:dyDescent="0.3"/>
    <row r="1350" s="20" customFormat="1" x14ac:dyDescent="0.3"/>
    <row r="1351" s="20" customFormat="1" x14ac:dyDescent="0.3"/>
    <row r="1352" s="20" customFormat="1" x14ac:dyDescent="0.3"/>
    <row r="1353" s="20" customFormat="1" x14ac:dyDescent="0.3"/>
    <row r="1354" s="20" customFormat="1" x14ac:dyDescent="0.3"/>
    <row r="1355" s="20" customFormat="1" x14ac:dyDescent="0.3"/>
    <row r="1356" s="20" customFormat="1" x14ac:dyDescent="0.3"/>
    <row r="1357" s="20" customFormat="1" x14ac:dyDescent="0.3"/>
    <row r="1358" s="20" customFormat="1" x14ac:dyDescent="0.3"/>
    <row r="1359" s="20" customFormat="1" x14ac:dyDescent="0.3"/>
    <row r="1360" s="20" customFormat="1" x14ac:dyDescent="0.3"/>
    <row r="1361" s="20" customFormat="1" x14ac:dyDescent="0.3"/>
    <row r="1362" s="20" customFormat="1" x14ac:dyDescent="0.3"/>
    <row r="1363" s="20" customFormat="1" x14ac:dyDescent="0.3"/>
    <row r="1364" s="20" customFormat="1" x14ac:dyDescent="0.3"/>
    <row r="1365" s="20" customFormat="1" x14ac:dyDescent="0.3"/>
    <row r="1366" s="20" customFormat="1" x14ac:dyDescent="0.3"/>
    <row r="1367" s="20" customFormat="1" x14ac:dyDescent="0.3"/>
    <row r="1368" s="20" customFormat="1" x14ac:dyDescent="0.3"/>
    <row r="1369" s="20" customFormat="1" x14ac:dyDescent="0.3"/>
    <row r="1370" s="20" customFormat="1" x14ac:dyDescent="0.3"/>
    <row r="1371" s="20" customFormat="1" x14ac:dyDescent="0.3"/>
    <row r="1372" s="20" customFormat="1" x14ac:dyDescent="0.3"/>
    <row r="1373" s="20" customFormat="1" x14ac:dyDescent="0.3"/>
    <row r="1374" s="20" customFormat="1" x14ac:dyDescent="0.3"/>
    <row r="1375" s="20" customFormat="1" x14ac:dyDescent="0.3"/>
    <row r="1376" s="20" customFormat="1" x14ac:dyDescent="0.3"/>
    <row r="1377" s="20" customFormat="1" x14ac:dyDescent="0.3"/>
    <row r="1378" s="20" customFormat="1" x14ac:dyDescent="0.3"/>
    <row r="1379" s="20" customFormat="1" x14ac:dyDescent="0.3"/>
    <row r="1380" s="20" customFormat="1" x14ac:dyDescent="0.3"/>
    <row r="1381" s="20" customFormat="1" x14ac:dyDescent="0.3"/>
    <row r="1382" s="20" customFormat="1" x14ac:dyDescent="0.3"/>
    <row r="1383" s="20" customFormat="1" x14ac:dyDescent="0.3"/>
    <row r="1384" s="20" customFormat="1" x14ac:dyDescent="0.3"/>
    <row r="1385" s="20" customFormat="1" x14ac:dyDescent="0.3"/>
    <row r="1386" s="20" customFormat="1" x14ac:dyDescent="0.3"/>
    <row r="1387" s="20" customFormat="1" x14ac:dyDescent="0.3"/>
    <row r="1388" s="20" customFormat="1" x14ac:dyDescent="0.3"/>
    <row r="1389" s="20" customFormat="1" x14ac:dyDescent="0.3"/>
    <row r="1390" s="20" customFormat="1" x14ac:dyDescent="0.3"/>
    <row r="1391" s="20" customFormat="1" x14ac:dyDescent="0.3"/>
    <row r="1392" s="20" customFormat="1" x14ac:dyDescent="0.3"/>
    <row r="1393" s="20" customFormat="1" x14ac:dyDescent="0.3"/>
    <row r="1394" s="20" customFormat="1" x14ac:dyDescent="0.3"/>
    <row r="1395" s="20" customFormat="1" x14ac:dyDescent="0.3"/>
    <row r="1396" s="20" customFormat="1" x14ac:dyDescent="0.3"/>
    <row r="1397" s="20" customFormat="1" x14ac:dyDescent="0.3"/>
    <row r="1398" s="20" customFormat="1" x14ac:dyDescent="0.3"/>
    <row r="1399" s="20" customFormat="1" x14ac:dyDescent="0.3"/>
    <row r="1400" s="20" customFormat="1" x14ac:dyDescent="0.3"/>
    <row r="1401" s="20" customFormat="1" x14ac:dyDescent="0.3"/>
    <row r="1402" s="20" customFormat="1" x14ac:dyDescent="0.3"/>
    <row r="1403" s="20" customFormat="1" x14ac:dyDescent="0.3"/>
    <row r="1404" s="20" customFormat="1" x14ac:dyDescent="0.3"/>
    <row r="1405" s="20" customFormat="1" x14ac:dyDescent="0.3"/>
    <row r="1406" s="20" customFormat="1" x14ac:dyDescent="0.3"/>
    <row r="1407" s="20" customFormat="1" x14ac:dyDescent="0.3"/>
    <row r="1408" s="20" customFormat="1" x14ac:dyDescent="0.3"/>
    <row r="1409" s="20" customFormat="1" x14ac:dyDescent="0.3"/>
    <row r="1410" s="20" customFormat="1" x14ac:dyDescent="0.3"/>
    <row r="1411" s="20" customFormat="1" x14ac:dyDescent="0.3"/>
    <row r="1412" s="20" customFormat="1" x14ac:dyDescent="0.3"/>
    <row r="1413" s="20" customFormat="1" x14ac:dyDescent="0.3"/>
    <row r="1414" s="20" customFormat="1" x14ac:dyDescent="0.3"/>
    <row r="1415" s="20" customFormat="1" x14ac:dyDescent="0.3"/>
    <row r="1416" s="20" customFormat="1" x14ac:dyDescent="0.3"/>
    <row r="1417" s="20" customFormat="1" x14ac:dyDescent="0.3"/>
    <row r="1418" s="20" customFormat="1" x14ac:dyDescent="0.3"/>
    <row r="1419" s="20" customFormat="1" x14ac:dyDescent="0.3"/>
    <row r="1420" s="20" customFormat="1" x14ac:dyDescent="0.3"/>
    <row r="1421" s="20" customFormat="1" x14ac:dyDescent="0.3"/>
    <row r="1422" s="20" customFormat="1" x14ac:dyDescent="0.3"/>
    <row r="1423" s="20" customFormat="1" x14ac:dyDescent="0.3"/>
    <row r="1424" s="20" customFormat="1" x14ac:dyDescent="0.3"/>
    <row r="1425" s="20" customFormat="1" x14ac:dyDescent="0.3"/>
    <row r="1426" s="20" customFormat="1" x14ac:dyDescent="0.3"/>
    <row r="1427" s="20" customFormat="1" x14ac:dyDescent="0.3"/>
    <row r="1428" s="20" customFormat="1" x14ac:dyDescent="0.3"/>
    <row r="1429" s="20" customFormat="1" x14ac:dyDescent="0.3"/>
    <row r="1430" s="20" customFormat="1" x14ac:dyDescent="0.3"/>
    <row r="1431" s="20" customFormat="1" x14ac:dyDescent="0.3"/>
    <row r="1432" s="20" customFormat="1" x14ac:dyDescent="0.3"/>
    <row r="1433" s="20" customFormat="1" x14ac:dyDescent="0.3"/>
    <row r="1434" s="20" customFormat="1" x14ac:dyDescent="0.3"/>
    <row r="1435" s="20" customFormat="1" x14ac:dyDescent="0.3"/>
    <row r="1436" s="20" customFormat="1" x14ac:dyDescent="0.3"/>
    <row r="1437" s="20" customFormat="1" x14ac:dyDescent="0.3"/>
    <row r="1438" s="20" customFormat="1" x14ac:dyDescent="0.3"/>
    <row r="1439" s="20" customFormat="1" x14ac:dyDescent="0.3"/>
    <row r="1440" s="20" customFormat="1" x14ac:dyDescent="0.3"/>
    <row r="1441" s="20" customFormat="1" x14ac:dyDescent="0.3"/>
    <row r="1442" s="20" customFormat="1" x14ac:dyDescent="0.3"/>
    <row r="1443" s="20" customFormat="1" x14ac:dyDescent="0.3"/>
    <row r="1444" s="20" customFormat="1" x14ac:dyDescent="0.3"/>
    <row r="1445" s="20" customFormat="1" x14ac:dyDescent="0.3"/>
    <row r="1446" s="20" customFormat="1" x14ac:dyDescent="0.3"/>
    <row r="1447" s="20" customFormat="1" x14ac:dyDescent="0.3"/>
    <row r="1448" s="20" customFormat="1" x14ac:dyDescent="0.3"/>
    <row r="1449" s="20" customFormat="1" x14ac:dyDescent="0.3"/>
    <row r="1450" s="20" customFormat="1" x14ac:dyDescent="0.3"/>
    <row r="1451" s="20" customFormat="1" x14ac:dyDescent="0.3"/>
    <row r="1452" s="20" customFormat="1" x14ac:dyDescent="0.3"/>
    <row r="1453" s="20" customFormat="1" x14ac:dyDescent="0.3"/>
    <row r="1454" s="20" customFormat="1" x14ac:dyDescent="0.3"/>
    <row r="1455" s="20" customFormat="1" x14ac:dyDescent="0.3"/>
    <row r="1456" s="20" customFormat="1" x14ac:dyDescent="0.3"/>
    <row r="1457" s="20" customFormat="1" x14ac:dyDescent="0.3"/>
    <row r="1458" s="20" customFormat="1" x14ac:dyDescent="0.3"/>
    <row r="1459" s="20" customFormat="1" x14ac:dyDescent="0.3"/>
    <row r="1460" s="20" customFormat="1" x14ac:dyDescent="0.3"/>
    <row r="1461" s="20" customFormat="1" x14ac:dyDescent="0.3"/>
    <row r="1462" s="20" customFormat="1" x14ac:dyDescent="0.3"/>
    <row r="1463" s="20" customFormat="1" x14ac:dyDescent="0.3"/>
    <row r="1464" s="20" customFormat="1" x14ac:dyDescent="0.3"/>
    <row r="1465" s="20" customFormat="1" x14ac:dyDescent="0.3"/>
    <row r="1466" s="20" customFormat="1" x14ac:dyDescent="0.3"/>
    <row r="1467" s="20" customFormat="1" x14ac:dyDescent="0.3"/>
    <row r="1468" s="20" customFormat="1" x14ac:dyDescent="0.3"/>
    <row r="1469" s="20" customFormat="1" x14ac:dyDescent="0.3"/>
    <row r="1470" s="20" customFormat="1" x14ac:dyDescent="0.3"/>
    <row r="1471" s="20" customFormat="1" x14ac:dyDescent="0.3"/>
    <row r="1472" s="20" customFormat="1" x14ac:dyDescent="0.3"/>
    <row r="1473" s="20" customFormat="1" x14ac:dyDescent="0.3"/>
    <row r="1474" s="20" customFormat="1" x14ac:dyDescent="0.3"/>
    <row r="1475" s="20" customFormat="1" x14ac:dyDescent="0.3"/>
    <row r="1476" s="20" customFormat="1" x14ac:dyDescent="0.3"/>
    <row r="1477" s="20" customFormat="1" x14ac:dyDescent="0.3"/>
    <row r="1478" s="20" customFormat="1" x14ac:dyDescent="0.3"/>
    <row r="1479" s="20" customFormat="1" x14ac:dyDescent="0.3"/>
    <row r="1480" s="20" customFormat="1" x14ac:dyDescent="0.3"/>
    <row r="1481" s="20" customFormat="1" x14ac:dyDescent="0.3"/>
    <row r="1482" s="20" customFormat="1" x14ac:dyDescent="0.3"/>
    <row r="1483" s="20" customFormat="1" x14ac:dyDescent="0.3"/>
    <row r="1484" s="20" customFormat="1" x14ac:dyDescent="0.3"/>
    <row r="1485" s="20" customFormat="1" x14ac:dyDescent="0.3"/>
    <row r="1486" s="20" customFormat="1" x14ac:dyDescent="0.3"/>
    <row r="1487" s="20" customFormat="1" x14ac:dyDescent="0.3"/>
    <row r="1488" s="20" customFormat="1" x14ac:dyDescent="0.3"/>
    <row r="1489" s="20" customFormat="1" x14ac:dyDescent="0.3"/>
    <row r="1490" s="20" customFormat="1" x14ac:dyDescent="0.3"/>
    <row r="1491" s="20" customFormat="1" x14ac:dyDescent="0.3"/>
    <row r="1492" s="20" customFormat="1" x14ac:dyDescent="0.3"/>
    <row r="1493" s="20" customFormat="1" x14ac:dyDescent="0.3"/>
    <row r="1494" s="20" customFormat="1" x14ac:dyDescent="0.3"/>
    <row r="1495" s="20" customFormat="1" x14ac:dyDescent="0.3"/>
    <row r="1496" s="20" customFormat="1" x14ac:dyDescent="0.3"/>
    <row r="1497" s="20" customFormat="1" x14ac:dyDescent="0.3"/>
    <row r="1498" s="20" customFormat="1" x14ac:dyDescent="0.3"/>
    <row r="1499" s="20" customFormat="1" x14ac:dyDescent="0.3"/>
    <row r="1500" s="20" customFormat="1" x14ac:dyDescent="0.3"/>
    <row r="1501" s="20" customFormat="1" x14ac:dyDescent="0.3"/>
    <row r="1502" s="20" customFormat="1" x14ac:dyDescent="0.3"/>
    <row r="1503" s="20" customFormat="1" x14ac:dyDescent="0.3"/>
    <row r="1504" s="20" customFormat="1" x14ac:dyDescent="0.3"/>
    <row r="1505" s="20" customFormat="1" x14ac:dyDescent="0.3"/>
    <row r="1506" s="20" customFormat="1" x14ac:dyDescent="0.3"/>
    <row r="1507" s="20" customFormat="1" x14ac:dyDescent="0.3"/>
    <row r="1508" s="20" customFormat="1" x14ac:dyDescent="0.3"/>
    <row r="1509" s="20" customFormat="1" x14ac:dyDescent="0.3"/>
    <row r="1510" s="20" customFormat="1" x14ac:dyDescent="0.3"/>
    <row r="1511" s="20" customFormat="1" x14ac:dyDescent="0.3"/>
    <row r="1512" s="20" customFormat="1" x14ac:dyDescent="0.3"/>
    <row r="1513" s="20" customFormat="1" x14ac:dyDescent="0.3"/>
    <row r="1514" s="20" customFormat="1" x14ac:dyDescent="0.3"/>
    <row r="1515" s="20" customFormat="1" x14ac:dyDescent="0.3"/>
    <row r="1516" s="20" customFormat="1" x14ac:dyDescent="0.3"/>
    <row r="1517" s="20" customFormat="1" x14ac:dyDescent="0.3"/>
    <row r="1518" s="20" customFormat="1" x14ac:dyDescent="0.3"/>
    <row r="1519" s="20" customFormat="1" x14ac:dyDescent="0.3"/>
    <row r="1520" s="20" customFormat="1" x14ac:dyDescent="0.3"/>
    <row r="1521" s="20" customFormat="1" x14ac:dyDescent="0.3"/>
    <row r="1522" s="20" customFormat="1" x14ac:dyDescent="0.3"/>
    <row r="1523" s="20" customFormat="1" x14ac:dyDescent="0.3"/>
    <row r="1524" s="20" customFormat="1" x14ac:dyDescent="0.3"/>
    <row r="1525" s="20" customFormat="1" x14ac:dyDescent="0.3"/>
    <row r="1526" s="20" customFormat="1" x14ac:dyDescent="0.3"/>
    <row r="1527" s="20" customFormat="1" x14ac:dyDescent="0.3"/>
    <row r="1528" s="20" customFormat="1" x14ac:dyDescent="0.3"/>
    <row r="1529" s="20" customFormat="1" x14ac:dyDescent="0.3"/>
    <row r="1530" s="20" customFormat="1" x14ac:dyDescent="0.3"/>
    <row r="1531" s="20" customFormat="1" x14ac:dyDescent="0.3"/>
    <row r="1532" s="20" customFormat="1" x14ac:dyDescent="0.3"/>
    <row r="1533" s="20" customFormat="1" x14ac:dyDescent="0.3"/>
    <row r="1534" s="20" customFormat="1" x14ac:dyDescent="0.3"/>
    <row r="1535" s="20" customFormat="1" x14ac:dyDescent="0.3"/>
    <row r="1536" s="20" customFormat="1" x14ac:dyDescent="0.3"/>
    <row r="1537" s="20" customFormat="1" x14ac:dyDescent="0.3"/>
    <row r="1538" s="20" customFormat="1" x14ac:dyDescent="0.3"/>
    <row r="1539" s="20" customFormat="1" x14ac:dyDescent="0.3"/>
    <row r="1540" s="20" customFormat="1" x14ac:dyDescent="0.3"/>
    <row r="1541" s="20" customFormat="1" x14ac:dyDescent="0.3"/>
    <row r="1542" s="20" customFormat="1" x14ac:dyDescent="0.3"/>
    <row r="1543" s="20" customFormat="1" x14ac:dyDescent="0.3"/>
    <row r="1544" s="20" customFormat="1" x14ac:dyDescent="0.3"/>
    <row r="1545" s="20" customFormat="1" x14ac:dyDescent="0.3"/>
    <row r="1546" s="20" customFormat="1" x14ac:dyDescent="0.3"/>
    <row r="1547" s="20" customFormat="1" x14ac:dyDescent="0.3"/>
    <row r="1548" s="20" customFormat="1" x14ac:dyDescent="0.3"/>
    <row r="1549" s="20" customFormat="1" x14ac:dyDescent="0.3"/>
    <row r="1550" s="20" customFormat="1" x14ac:dyDescent="0.3"/>
    <row r="1551" s="20" customFormat="1" x14ac:dyDescent="0.3"/>
    <row r="1552" s="20" customFormat="1" x14ac:dyDescent="0.3"/>
    <row r="1553" s="20" customFormat="1" x14ac:dyDescent="0.3"/>
    <row r="1554" s="20" customFormat="1" x14ac:dyDescent="0.3"/>
    <row r="1555" s="20" customFormat="1" x14ac:dyDescent="0.3"/>
    <row r="1556" s="20" customFormat="1" x14ac:dyDescent="0.3"/>
    <row r="1557" s="20" customFormat="1" x14ac:dyDescent="0.3"/>
    <row r="1558" s="20" customFormat="1" x14ac:dyDescent="0.3"/>
    <row r="1559" s="20" customFormat="1" x14ac:dyDescent="0.3"/>
    <row r="1560" s="20" customFormat="1" x14ac:dyDescent="0.3"/>
    <row r="1561" s="20" customFormat="1" x14ac:dyDescent="0.3"/>
    <row r="1562" s="20" customFormat="1" x14ac:dyDescent="0.3"/>
    <row r="1563" s="20" customFormat="1" x14ac:dyDescent="0.3"/>
    <row r="1564" s="20" customFormat="1" x14ac:dyDescent="0.3"/>
    <row r="1565" s="20" customFormat="1" x14ac:dyDescent="0.3"/>
    <row r="1566" s="20" customFormat="1" x14ac:dyDescent="0.3"/>
    <row r="1567" s="20" customFormat="1" x14ac:dyDescent="0.3"/>
    <row r="1568" s="20" customFormat="1" x14ac:dyDescent="0.3"/>
    <row r="1569" s="20" customFormat="1" x14ac:dyDescent="0.3"/>
    <row r="1570" s="20" customFormat="1" x14ac:dyDescent="0.3"/>
    <row r="1571" s="20" customFormat="1" x14ac:dyDescent="0.3"/>
    <row r="1572" s="20" customFormat="1" x14ac:dyDescent="0.3"/>
    <row r="1573" s="20" customFormat="1" x14ac:dyDescent="0.3"/>
    <row r="1574" s="20" customFormat="1" x14ac:dyDescent="0.3"/>
    <row r="1575" s="20" customFormat="1" x14ac:dyDescent="0.3"/>
    <row r="1576" s="20" customFormat="1" x14ac:dyDescent="0.3"/>
    <row r="1577" s="20" customFormat="1" x14ac:dyDescent="0.3"/>
    <row r="1578" s="20" customFormat="1" x14ac:dyDescent="0.3"/>
    <row r="1579" s="20" customFormat="1" x14ac:dyDescent="0.3"/>
    <row r="1580" s="20" customFormat="1" x14ac:dyDescent="0.3"/>
    <row r="1581" s="20" customFormat="1" x14ac:dyDescent="0.3"/>
    <row r="1582" s="20" customFormat="1" x14ac:dyDescent="0.3"/>
    <row r="1583" s="20" customFormat="1" x14ac:dyDescent="0.3"/>
    <row r="1584" s="20" customFormat="1" x14ac:dyDescent="0.3"/>
    <row r="1585" s="20" customFormat="1" x14ac:dyDescent="0.3"/>
    <row r="1586" s="20" customFormat="1" x14ac:dyDescent="0.3"/>
    <row r="1587" s="20" customFormat="1" x14ac:dyDescent="0.3"/>
    <row r="1588" s="20" customFormat="1" x14ac:dyDescent="0.3"/>
    <row r="1589" s="20" customFormat="1" x14ac:dyDescent="0.3"/>
    <row r="1590" s="20" customFormat="1" x14ac:dyDescent="0.3"/>
    <row r="1591" s="20" customFormat="1" x14ac:dyDescent="0.3"/>
    <row r="1592" s="20" customFormat="1" x14ac:dyDescent="0.3"/>
    <row r="1593" s="20" customFormat="1" x14ac:dyDescent="0.3"/>
    <row r="1594" s="20" customFormat="1" x14ac:dyDescent="0.3"/>
    <row r="1595" s="20" customFormat="1" x14ac:dyDescent="0.3"/>
    <row r="1596" s="20" customFormat="1" x14ac:dyDescent="0.3"/>
    <row r="1597" s="20" customFormat="1" x14ac:dyDescent="0.3"/>
    <row r="1598" s="20" customFormat="1" x14ac:dyDescent="0.3"/>
    <row r="1599" s="20" customFormat="1" x14ac:dyDescent="0.3"/>
    <row r="1600" s="20" customFormat="1" x14ac:dyDescent="0.3"/>
    <row r="1601" s="20" customFormat="1" x14ac:dyDescent="0.3"/>
    <row r="1602" s="20" customFormat="1" x14ac:dyDescent="0.3"/>
    <row r="1603" s="20" customFormat="1" x14ac:dyDescent="0.3"/>
    <row r="1604" s="20" customFormat="1" x14ac:dyDescent="0.3"/>
    <row r="1605" s="20" customFormat="1" x14ac:dyDescent="0.3"/>
    <row r="1606" s="20" customFormat="1" x14ac:dyDescent="0.3"/>
    <row r="1607" s="20" customFormat="1" x14ac:dyDescent="0.3"/>
    <row r="1608" s="20" customFormat="1" x14ac:dyDescent="0.3"/>
    <row r="1609" s="20" customFormat="1" x14ac:dyDescent="0.3"/>
    <row r="1610" s="20" customFormat="1" x14ac:dyDescent="0.3"/>
    <row r="1611" s="20" customFormat="1" x14ac:dyDescent="0.3"/>
    <row r="1612" s="20" customFormat="1" x14ac:dyDescent="0.3"/>
    <row r="1613" s="20" customFormat="1" x14ac:dyDescent="0.3"/>
    <row r="1614" s="20" customFormat="1" x14ac:dyDescent="0.3"/>
    <row r="1615" s="20" customFormat="1" x14ac:dyDescent="0.3"/>
    <row r="1616" s="20" customFormat="1" x14ac:dyDescent="0.3"/>
    <row r="1617" s="20" customFormat="1" x14ac:dyDescent="0.3"/>
    <row r="1618" s="20" customFormat="1" x14ac:dyDescent="0.3"/>
    <row r="1619" s="20" customFormat="1" x14ac:dyDescent="0.3"/>
    <row r="1620" s="20" customFormat="1" x14ac:dyDescent="0.3"/>
    <row r="1621" s="20" customFormat="1" x14ac:dyDescent="0.3"/>
    <row r="1622" s="20" customFormat="1" x14ac:dyDescent="0.3"/>
    <row r="1623" s="20" customFormat="1" x14ac:dyDescent="0.3"/>
    <row r="1624" s="20" customFormat="1" x14ac:dyDescent="0.3"/>
    <row r="1625" s="20" customFormat="1" x14ac:dyDescent="0.3"/>
    <row r="1626" s="20" customFormat="1" x14ac:dyDescent="0.3"/>
    <row r="1627" s="20" customFormat="1" x14ac:dyDescent="0.3"/>
    <row r="1628" s="20" customFormat="1" x14ac:dyDescent="0.3"/>
    <row r="1629" s="20" customFormat="1" x14ac:dyDescent="0.3"/>
    <row r="1630" s="20" customFormat="1" x14ac:dyDescent="0.3"/>
    <row r="1631" s="20" customFormat="1" x14ac:dyDescent="0.3"/>
    <row r="1632" s="20" customFormat="1" x14ac:dyDescent="0.3"/>
    <row r="1633" s="20" customFormat="1" x14ac:dyDescent="0.3"/>
    <row r="1634" s="20" customFormat="1" x14ac:dyDescent="0.3"/>
    <row r="1635" s="20" customFormat="1" x14ac:dyDescent="0.3"/>
    <row r="1636" s="20" customFormat="1" x14ac:dyDescent="0.3"/>
    <row r="1637" s="20" customFormat="1" x14ac:dyDescent="0.3"/>
    <row r="1638" s="20" customFormat="1" x14ac:dyDescent="0.3"/>
    <row r="1639" s="20" customFormat="1" x14ac:dyDescent="0.3"/>
    <row r="1640" s="20" customFormat="1" x14ac:dyDescent="0.3"/>
    <row r="1641" s="20" customFormat="1" x14ac:dyDescent="0.3"/>
    <row r="1642" s="20" customFormat="1" x14ac:dyDescent="0.3"/>
    <row r="1643" s="20" customFormat="1" x14ac:dyDescent="0.3"/>
    <row r="1644" s="20" customFormat="1" x14ac:dyDescent="0.3"/>
    <row r="1645" s="20" customFormat="1" x14ac:dyDescent="0.3"/>
    <row r="1646" s="20" customFormat="1" x14ac:dyDescent="0.3"/>
    <row r="1647" s="20" customFormat="1" x14ac:dyDescent="0.3"/>
    <row r="1648" s="20" customFormat="1" x14ac:dyDescent="0.3"/>
    <row r="1649" s="20" customFormat="1" x14ac:dyDescent="0.3"/>
    <row r="1650" s="20" customFormat="1" x14ac:dyDescent="0.3"/>
    <row r="1651" s="20" customFormat="1" x14ac:dyDescent="0.3"/>
    <row r="1652" s="20" customFormat="1" x14ac:dyDescent="0.3"/>
    <row r="1653" s="20" customFormat="1" x14ac:dyDescent="0.3"/>
    <row r="1654" s="20" customFormat="1" x14ac:dyDescent="0.3"/>
    <row r="1655" s="20" customFormat="1" x14ac:dyDescent="0.3"/>
    <row r="1656" s="20" customFormat="1" x14ac:dyDescent="0.3"/>
    <row r="1657" s="20" customFormat="1" x14ac:dyDescent="0.3"/>
    <row r="1658" s="20" customFormat="1" x14ac:dyDescent="0.3"/>
    <row r="1659" s="20" customFormat="1" x14ac:dyDescent="0.3"/>
    <row r="1660" s="20" customFormat="1" x14ac:dyDescent="0.3"/>
    <row r="1661" s="20" customFormat="1" x14ac:dyDescent="0.3"/>
    <row r="1662" s="20" customFormat="1" x14ac:dyDescent="0.3"/>
    <row r="1663" s="20" customFormat="1" x14ac:dyDescent="0.3"/>
    <row r="1664" s="20" customFormat="1" x14ac:dyDescent="0.3"/>
    <row r="1665" s="20" customFormat="1" x14ac:dyDescent="0.3"/>
    <row r="1666" s="20" customFormat="1" x14ac:dyDescent="0.3"/>
    <row r="1667" s="20" customFormat="1" x14ac:dyDescent="0.3"/>
    <row r="1668" s="20" customFormat="1" x14ac:dyDescent="0.3"/>
    <row r="1669" s="20" customFormat="1" x14ac:dyDescent="0.3"/>
    <row r="1670" s="20" customFormat="1" x14ac:dyDescent="0.3"/>
    <row r="1671" s="20" customFormat="1" x14ac:dyDescent="0.3"/>
    <row r="1672" s="20" customFormat="1" x14ac:dyDescent="0.3"/>
    <row r="1673" s="20" customFormat="1" x14ac:dyDescent="0.3"/>
    <row r="1674" s="20" customFormat="1" x14ac:dyDescent="0.3"/>
    <row r="1675" s="20" customFormat="1" x14ac:dyDescent="0.3"/>
    <row r="1676" s="20" customFormat="1" x14ac:dyDescent="0.3"/>
    <row r="1677" s="20" customFormat="1" x14ac:dyDescent="0.3"/>
    <row r="1678" s="20" customFormat="1" x14ac:dyDescent="0.3"/>
    <row r="1679" s="20" customFormat="1" x14ac:dyDescent="0.3"/>
    <row r="1680" s="20" customFormat="1" x14ac:dyDescent="0.3"/>
    <row r="1681" s="20" customFormat="1" x14ac:dyDescent="0.3"/>
    <row r="1682" s="20" customFormat="1" x14ac:dyDescent="0.3"/>
    <row r="1683" s="20" customFormat="1" x14ac:dyDescent="0.3"/>
    <row r="1684" s="20" customFormat="1" x14ac:dyDescent="0.3"/>
    <row r="1685" s="20" customFormat="1" x14ac:dyDescent="0.3"/>
    <row r="1686" s="20" customFormat="1" x14ac:dyDescent="0.3"/>
    <row r="1687" s="20" customFormat="1" x14ac:dyDescent="0.3"/>
    <row r="1688" s="20" customFormat="1" x14ac:dyDescent="0.3"/>
    <row r="1689" s="20" customFormat="1" x14ac:dyDescent="0.3"/>
    <row r="1690" s="20" customFormat="1" x14ac:dyDescent="0.3"/>
    <row r="1691" s="20" customFormat="1" x14ac:dyDescent="0.3"/>
    <row r="1692" s="20" customFormat="1" x14ac:dyDescent="0.3"/>
    <row r="1693" s="20" customFormat="1" x14ac:dyDescent="0.3"/>
    <row r="1694" s="20" customFormat="1" x14ac:dyDescent="0.3"/>
    <row r="1695" s="20" customFormat="1" x14ac:dyDescent="0.3"/>
    <row r="1696" s="20" customFormat="1" x14ac:dyDescent="0.3"/>
    <row r="1697" s="20" customFormat="1" x14ac:dyDescent="0.3"/>
    <row r="1698" s="20" customFormat="1" x14ac:dyDescent="0.3"/>
    <row r="1699" s="20" customFormat="1" x14ac:dyDescent="0.3"/>
    <row r="1700" s="20" customFormat="1" x14ac:dyDescent="0.3"/>
    <row r="1701" s="20" customFormat="1" x14ac:dyDescent="0.3"/>
    <row r="1702" s="20" customFormat="1" x14ac:dyDescent="0.3"/>
    <row r="1703" s="20" customFormat="1" x14ac:dyDescent="0.3"/>
    <row r="1704" s="20" customFormat="1" x14ac:dyDescent="0.3"/>
    <row r="1705" s="20" customFormat="1" x14ac:dyDescent="0.3"/>
    <row r="1706" s="20" customFormat="1" x14ac:dyDescent="0.3"/>
    <row r="1707" s="20" customFormat="1" x14ac:dyDescent="0.3"/>
    <row r="1708" s="20" customFormat="1" x14ac:dyDescent="0.3"/>
    <row r="1709" s="20" customFormat="1" x14ac:dyDescent="0.3"/>
    <row r="1710" s="20" customFormat="1" x14ac:dyDescent="0.3"/>
    <row r="1711" s="20" customFormat="1" x14ac:dyDescent="0.3"/>
    <row r="1712" s="20" customFormat="1" x14ac:dyDescent="0.3"/>
    <row r="1713" s="20" customFormat="1" x14ac:dyDescent="0.3"/>
    <row r="1714" s="20" customFormat="1" x14ac:dyDescent="0.3"/>
    <row r="1715" s="20" customFormat="1" x14ac:dyDescent="0.3"/>
    <row r="1716" s="20" customFormat="1" x14ac:dyDescent="0.3"/>
    <row r="1717" s="20" customFormat="1" x14ac:dyDescent="0.3"/>
    <row r="1718" s="20" customFormat="1" x14ac:dyDescent="0.3"/>
    <row r="1719" s="20" customFormat="1" x14ac:dyDescent="0.3"/>
    <row r="1720" s="20" customFormat="1" x14ac:dyDescent="0.3"/>
    <row r="1721" s="20" customFormat="1" x14ac:dyDescent="0.3"/>
    <row r="1722" s="20" customFormat="1" x14ac:dyDescent="0.3"/>
    <row r="1723" s="20" customFormat="1" x14ac:dyDescent="0.3"/>
    <row r="1724" s="20" customFormat="1" x14ac:dyDescent="0.3"/>
    <row r="1725" s="20" customFormat="1" x14ac:dyDescent="0.3"/>
    <row r="1726" s="20" customFormat="1" x14ac:dyDescent="0.3"/>
    <row r="1727" s="20" customFormat="1" x14ac:dyDescent="0.3"/>
    <row r="1728" s="20" customFormat="1" x14ac:dyDescent="0.3"/>
    <row r="1729" s="20" customFormat="1" x14ac:dyDescent="0.3"/>
    <row r="1730" s="20" customFormat="1" x14ac:dyDescent="0.3"/>
    <row r="1731" s="20" customFormat="1" x14ac:dyDescent="0.3"/>
    <row r="1732" s="20" customFormat="1" x14ac:dyDescent="0.3"/>
    <row r="1733" s="20" customFormat="1" x14ac:dyDescent="0.3"/>
    <row r="1734" s="20" customFormat="1" x14ac:dyDescent="0.3"/>
    <row r="1735" s="20" customFormat="1" x14ac:dyDescent="0.3"/>
    <row r="1736" s="20" customFormat="1" x14ac:dyDescent="0.3"/>
    <row r="1737" s="20" customFormat="1" x14ac:dyDescent="0.3"/>
    <row r="1738" s="20" customFormat="1" x14ac:dyDescent="0.3"/>
    <row r="1739" s="20" customFormat="1" x14ac:dyDescent="0.3"/>
    <row r="1740" s="20" customFormat="1" x14ac:dyDescent="0.3"/>
    <row r="1741" s="20" customFormat="1" x14ac:dyDescent="0.3"/>
    <row r="1742" s="20" customFormat="1" x14ac:dyDescent="0.3"/>
    <row r="1743" s="20" customFormat="1" x14ac:dyDescent="0.3"/>
    <row r="1744" s="20" customFormat="1" x14ac:dyDescent="0.3"/>
    <row r="1745" s="20" customFormat="1" x14ac:dyDescent="0.3"/>
    <row r="1746" s="20" customFormat="1" x14ac:dyDescent="0.3"/>
    <row r="1747" s="20" customFormat="1" x14ac:dyDescent="0.3"/>
    <row r="1748" s="20" customFormat="1" x14ac:dyDescent="0.3"/>
    <row r="1749" s="20" customFormat="1" x14ac:dyDescent="0.3"/>
    <row r="1750" s="20" customFormat="1" x14ac:dyDescent="0.3"/>
    <row r="1751" s="20" customFormat="1" x14ac:dyDescent="0.3"/>
    <row r="1752" s="20" customFormat="1" x14ac:dyDescent="0.3"/>
    <row r="1753" s="20" customFormat="1" x14ac:dyDescent="0.3"/>
    <row r="1754" s="20" customFormat="1" x14ac:dyDescent="0.3"/>
    <row r="1755" s="20" customFormat="1" x14ac:dyDescent="0.3"/>
    <row r="1756" s="20" customFormat="1" x14ac:dyDescent="0.3"/>
    <row r="1757" s="20" customFormat="1" x14ac:dyDescent="0.3"/>
    <row r="1758" s="20" customFormat="1" x14ac:dyDescent="0.3"/>
    <row r="1759" s="20" customFormat="1" x14ac:dyDescent="0.3"/>
    <row r="1760" s="20" customFormat="1" x14ac:dyDescent="0.3"/>
    <row r="1761" s="20" customFormat="1" x14ac:dyDescent="0.3"/>
    <row r="1762" s="20" customFormat="1" x14ac:dyDescent="0.3"/>
    <row r="1763" s="20" customFormat="1" x14ac:dyDescent="0.3"/>
    <row r="1764" s="20" customFormat="1" x14ac:dyDescent="0.3"/>
    <row r="1765" s="20" customFormat="1" x14ac:dyDescent="0.3"/>
    <row r="1766" s="20" customFormat="1" x14ac:dyDescent="0.3"/>
    <row r="1767" s="20" customFormat="1" x14ac:dyDescent="0.3"/>
    <row r="1768" s="20" customFormat="1" x14ac:dyDescent="0.3"/>
    <row r="1769" s="20" customFormat="1" x14ac:dyDescent="0.3"/>
    <row r="1770" s="20" customFormat="1" x14ac:dyDescent="0.3"/>
    <row r="1771" s="20" customFormat="1" x14ac:dyDescent="0.3"/>
    <row r="1772" s="20" customFormat="1" x14ac:dyDescent="0.3"/>
    <row r="1773" s="20" customFormat="1" x14ac:dyDescent="0.3"/>
    <row r="1774" s="20" customFormat="1" x14ac:dyDescent="0.3"/>
    <row r="1775" s="20" customFormat="1" x14ac:dyDescent="0.3"/>
    <row r="1776" s="20" customFormat="1" x14ac:dyDescent="0.3"/>
    <row r="1777" s="20" customFormat="1" x14ac:dyDescent="0.3"/>
    <row r="1778" s="20" customFormat="1" x14ac:dyDescent="0.3"/>
    <row r="1779" s="20" customFormat="1" x14ac:dyDescent="0.3"/>
    <row r="1780" s="20" customFormat="1" x14ac:dyDescent="0.3"/>
    <row r="1781" s="20" customFormat="1" x14ac:dyDescent="0.3"/>
    <row r="1782" s="20" customFormat="1" x14ac:dyDescent="0.3"/>
    <row r="1783" s="20" customFormat="1" x14ac:dyDescent="0.3"/>
    <row r="1784" s="20" customFormat="1" x14ac:dyDescent="0.3"/>
    <row r="1785" s="20" customFormat="1" x14ac:dyDescent="0.3"/>
    <row r="1786" s="20" customFormat="1" x14ac:dyDescent="0.3"/>
    <row r="1787" s="20" customFormat="1" x14ac:dyDescent="0.3"/>
    <row r="1788" s="20" customFormat="1" x14ac:dyDescent="0.3"/>
    <row r="1789" s="20" customFormat="1" x14ac:dyDescent="0.3"/>
    <row r="1790" s="20" customFormat="1" x14ac:dyDescent="0.3"/>
    <row r="1791" s="20" customFormat="1" x14ac:dyDescent="0.3"/>
    <row r="1792" s="20" customFormat="1" x14ac:dyDescent="0.3"/>
    <row r="1793" s="20" customFormat="1" x14ac:dyDescent="0.3"/>
    <row r="1794" s="20" customFormat="1" x14ac:dyDescent="0.3"/>
    <row r="1795" s="20" customFormat="1" x14ac:dyDescent="0.3"/>
    <row r="1796" s="20" customFormat="1" x14ac:dyDescent="0.3"/>
    <row r="1797" s="20" customFormat="1" x14ac:dyDescent="0.3"/>
    <row r="1798" s="20" customFormat="1" x14ac:dyDescent="0.3"/>
    <row r="1799" s="20" customFormat="1" x14ac:dyDescent="0.3"/>
    <row r="1800" s="20" customFormat="1" x14ac:dyDescent="0.3"/>
    <row r="1801" s="20" customFormat="1" x14ac:dyDescent="0.3"/>
    <row r="1802" s="20" customFormat="1" x14ac:dyDescent="0.3"/>
    <row r="1803" s="20" customFormat="1" x14ac:dyDescent="0.3"/>
    <row r="1804" s="20" customFormat="1" x14ac:dyDescent="0.3"/>
    <row r="1805" s="20" customFormat="1" x14ac:dyDescent="0.3"/>
    <row r="1806" s="20" customFormat="1" x14ac:dyDescent="0.3"/>
    <row r="1807" s="20" customFormat="1" x14ac:dyDescent="0.3"/>
    <row r="1808" s="20" customFormat="1" x14ac:dyDescent="0.3"/>
    <row r="1809" s="20" customFormat="1" x14ac:dyDescent="0.3"/>
    <row r="1810" s="20" customFormat="1" x14ac:dyDescent="0.3"/>
    <row r="1811" s="20" customFormat="1" x14ac:dyDescent="0.3"/>
    <row r="1812" s="20" customFormat="1" x14ac:dyDescent="0.3"/>
    <row r="1813" s="20" customFormat="1" x14ac:dyDescent="0.3"/>
    <row r="1814" s="20" customFormat="1" x14ac:dyDescent="0.3"/>
    <row r="1815" s="20" customFormat="1" x14ac:dyDescent="0.3"/>
    <row r="1816" s="20" customFormat="1" x14ac:dyDescent="0.3"/>
    <row r="1817" s="20" customFormat="1" x14ac:dyDescent="0.3"/>
    <row r="1818" s="20" customFormat="1" x14ac:dyDescent="0.3"/>
    <row r="1819" s="20" customFormat="1" x14ac:dyDescent="0.3"/>
    <row r="1820" s="20" customFormat="1" x14ac:dyDescent="0.3"/>
    <row r="1821" s="20" customFormat="1" x14ac:dyDescent="0.3"/>
    <row r="1822" s="20" customFormat="1" x14ac:dyDescent="0.3"/>
    <row r="1823" s="20" customFormat="1" x14ac:dyDescent="0.3"/>
    <row r="1824" s="20" customFormat="1" x14ac:dyDescent="0.3"/>
    <row r="1825" s="20" customFormat="1" x14ac:dyDescent="0.3"/>
    <row r="1826" s="20" customFormat="1" x14ac:dyDescent="0.3"/>
    <row r="1827" s="20" customFormat="1" x14ac:dyDescent="0.3"/>
    <row r="1828" s="20" customFormat="1" x14ac:dyDescent="0.3"/>
    <row r="1829" s="20" customFormat="1" x14ac:dyDescent="0.3"/>
    <row r="1830" s="20" customFormat="1" x14ac:dyDescent="0.3"/>
    <row r="1831" s="20" customFormat="1" x14ac:dyDescent="0.3"/>
    <row r="1832" s="20" customFormat="1" x14ac:dyDescent="0.3"/>
    <row r="1833" s="20" customFormat="1" x14ac:dyDescent="0.3"/>
    <row r="1834" s="20" customFormat="1" x14ac:dyDescent="0.3"/>
    <row r="1835" s="20" customFormat="1" x14ac:dyDescent="0.3"/>
    <row r="1836" s="20" customFormat="1" x14ac:dyDescent="0.3"/>
    <row r="1837" s="20" customFormat="1" x14ac:dyDescent="0.3"/>
    <row r="1838" s="20" customFormat="1" x14ac:dyDescent="0.3"/>
    <row r="1839" s="20" customFormat="1" x14ac:dyDescent="0.3"/>
    <row r="1840" s="20" customFormat="1" x14ac:dyDescent="0.3"/>
    <row r="1841" s="20" customFormat="1" x14ac:dyDescent="0.3"/>
    <row r="1842" s="20" customFormat="1" x14ac:dyDescent="0.3"/>
    <row r="1843" s="20" customFormat="1" x14ac:dyDescent="0.3"/>
    <row r="1844" s="20" customFormat="1" x14ac:dyDescent="0.3"/>
    <row r="1845" s="20" customFormat="1" x14ac:dyDescent="0.3"/>
    <row r="1846" s="20" customFormat="1" x14ac:dyDescent="0.3"/>
    <row r="1847" s="20" customFormat="1" x14ac:dyDescent="0.3"/>
    <row r="1848" s="20" customFormat="1" x14ac:dyDescent="0.3"/>
    <row r="1849" s="20" customFormat="1" x14ac:dyDescent="0.3"/>
    <row r="1850" s="20" customFormat="1" x14ac:dyDescent="0.3"/>
    <row r="1851" s="20" customFormat="1" x14ac:dyDescent="0.3"/>
    <row r="1852" s="20" customFormat="1" x14ac:dyDescent="0.3"/>
    <row r="1853" s="20" customFormat="1" x14ac:dyDescent="0.3"/>
    <row r="1854" s="20" customFormat="1" x14ac:dyDescent="0.3"/>
    <row r="1855" s="20" customFormat="1" x14ac:dyDescent="0.3"/>
    <row r="1856" s="20" customFormat="1" x14ac:dyDescent="0.3"/>
    <row r="1857" s="20" customFormat="1" x14ac:dyDescent="0.3"/>
    <row r="1858" s="20" customFormat="1" x14ac:dyDescent="0.3"/>
    <row r="1859" s="20" customFormat="1" x14ac:dyDescent="0.3"/>
    <row r="1860" s="20" customFormat="1" x14ac:dyDescent="0.3"/>
    <row r="1861" s="20" customFormat="1" x14ac:dyDescent="0.3"/>
    <row r="1862" s="20" customFormat="1" x14ac:dyDescent="0.3"/>
    <row r="1863" s="20" customFormat="1" x14ac:dyDescent="0.3"/>
    <row r="1864" s="20" customFormat="1" x14ac:dyDescent="0.3"/>
    <row r="1865" s="20" customFormat="1" x14ac:dyDescent="0.3"/>
    <row r="1866" s="20" customFormat="1" x14ac:dyDescent="0.3"/>
    <row r="1867" s="20" customFormat="1" x14ac:dyDescent="0.3"/>
    <row r="1868" s="20" customFormat="1" x14ac:dyDescent="0.3"/>
    <row r="1869" s="20" customFormat="1" x14ac:dyDescent="0.3"/>
    <row r="1870" s="20" customFormat="1" x14ac:dyDescent="0.3"/>
    <row r="1871" s="20" customFormat="1" x14ac:dyDescent="0.3"/>
    <row r="1872" s="20" customFormat="1" x14ac:dyDescent="0.3"/>
    <row r="1873" s="20" customFormat="1" x14ac:dyDescent="0.3"/>
  </sheetData>
  <mergeCells count="5">
    <mergeCell ref="A1:A3"/>
    <mergeCell ref="B1:B3"/>
    <mergeCell ref="C1:C3"/>
    <mergeCell ref="D1:D3"/>
    <mergeCell ref="E1:E3"/>
  </mergeCells>
  <pageMargins left="0.4" right="0.03" top="0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1644"/>
  <sheetViews>
    <sheetView topLeftCell="A110" zoomScale="85" zoomScaleNormal="85" workbookViewId="0">
      <selection activeCell="D137" sqref="D137"/>
    </sheetView>
  </sheetViews>
  <sheetFormatPr defaultColWidth="8.88671875" defaultRowHeight="16.2" x14ac:dyDescent="0.3"/>
  <cols>
    <col min="1" max="1" width="5.5546875" style="21" customWidth="1"/>
    <col min="2" max="2" width="10.33203125" style="21" hidden="1" customWidth="1"/>
    <col min="3" max="3" width="95.5546875" style="21" customWidth="1"/>
    <col min="4" max="4" width="16.109375" style="21" bestFit="1" customWidth="1"/>
    <col min="5" max="5" width="8.44140625" style="21" bestFit="1" customWidth="1"/>
    <col min="6" max="54" width="8.88671875" style="20"/>
    <col min="55" max="16384" width="8.88671875" style="21"/>
  </cols>
  <sheetData>
    <row r="1" spans="1:5" ht="25.2" customHeight="1" x14ac:dyDescent="0.3">
      <c r="A1" s="91" t="s">
        <v>0</v>
      </c>
      <c r="B1" s="93" t="str">
        <f>IF([2]ICMS!C13="GEO","ნახაზის კოდი","Drawing No.")</f>
        <v>ნახაზის კოდი</v>
      </c>
      <c r="C1" s="93" t="str">
        <f>IF([2]ICMS!C13="GEO","სამუშაოების დასახელება","Work Description")</f>
        <v>სამუშაოების დასახელება</v>
      </c>
      <c r="D1" s="95" t="str">
        <f>IF([2]ICMS!C13="GEO","განზ. ერთ.","Unit")</f>
        <v>განზ. ერთ.</v>
      </c>
      <c r="E1" s="97" t="str">
        <f>IF([2]ICMS!C13="GEO","რაოდ","Q-ty")</f>
        <v>რაოდ</v>
      </c>
    </row>
    <row r="2" spans="1:5" ht="25.2" customHeight="1" x14ac:dyDescent="0.3">
      <c r="A2" s="92"/>
      <c r="B2" s="94"/>
      <c r="C2" s="94"/>
      <c r="D2" s="96"/>
      <c r="E2" s="98"/>
    </row>
    <row r="3" spans="1:5" ht="24.6" customHeight="1" x14ac:dyDescent="0.3">
      <c r="A3" s="92"/>
      <c r="B3" s="94"/>
      <c r="C3" s="94"/>
      <c r="D3" s="96"/>
      <c r="E3" s="99"/>
    </row>
    <row r="4" spans="1:5" ht="25.2" customHeight="1" x14ac:dyDescent="0.3">
      <c r="A4" s="22">
        <v>1</v>
      </c>
      <c r="B4" s="23">
        <v>2</v>
      </c>
      <c r="C4" s="23">
        <v>3</v>
      </c>
      <c r="D4" s="23">
        <v>4</v>
      </c>
      <c r="E4" s="23">
        <v>6</v>
      </c>
    </row>
    <row r="5" spans="1:5" s="20" customFormat="1" ht="10.95" customHeight="1" x14ac:dyDescent="0.3"/>
    <row r="6" spans="1:5" ht="34.950000000000003" customHeight="1" x14ac:dyDescent="0.3">
      <c r="A6" s="24">
        <v>1</v>
      </c>
      <c r="B6" s="37"/>
      <c r="C6" s="25"/>
      <c r="D6" s="26"/>
      <c r="E6" s="26"/>
    </row>
    <row r="7" spans="1:5" ht="18.600000000000001" x14ac:dyDescent="0.4">
      <c r="A7" s="27"/>
      <c r="B7" s="27"/>
      <c r="C7" s="80" t="s">
        <v>482</v>
      </c>
      <c r="D7" s="32"/>
      <c r="E7" s="29"/>
    </row>
    <row r="8" spans="1:5" s="20" customFormat="1" ht="18.600000000000001" x14ac:dyDescent="0.3">
      <c r="A8" s="27">
        <v>1</v>
      </c>
      <c r="B8" s="27"/>
      <c r="C8" s="31" t="s">
        <v>483</v>
      </c>
      <c r="D8" s="33" t="s">
        <v>210</v>
      </c>
      <c r="E8" s="28">
        <v>355</v>
      </c>
    </row>
    <row r="9" spans="1:5" s="20" customFormat="1" ht="18.600000000000001" x14ac:dyDescent="0.3">
      <c r="A9" s="27">
        <v>2</v>
      </c>
      <c r="B9" s="27"/>
      <c r="C9" s="31" t="s">
        <v>484</v>
      </c>
      <c r="D9" s="33" t="s">
        <v>210</v>
      </c>
      <c r="E9" s="28">
        <v>22</v>
      </c>
    </row>
    <row r="10" spans="1:5" s="20" customFormat="1" ht="18.600000000000001" x14ac:dyDescent="0.3">
      <c r="A10" s="27">
        <v>3</v>
      </c>
      <c r="B10" s="27"/>
      <c r="C10" s="31" t="s">
        <v>485</v>
      </c>
      <c r="D10" s="33" t="s">
        <v>210</v>
      </c>
      <c r="E10" s="28">
        <v>67</v>
      </c>
    </row>
    <row r="11" spans="1:5" s="20" customFormat="1" ht="18.600000000000001" x14ac:dyDescent="0.3">
      <c r="A11" s="27">
        <v>4</v>
      </c>
      <c r="B11" s="27"/>
      <c r="C11" s="31" t="s">
        <v>486</v>
      </c>
      <c r="D11" s="33" t="s">
        <v>210</v>
      </c>
      <c r="E11" s="28">
        <v>11</v>
      </c>
    </row>
    <row r="12" spans="1:5" s="20" customFormat="1" ht="18.600000000000001" x14ac:dyDescent="0.3">
      <c r="A12" s="27">
        <v>5</v>
      </c>
      <c r="B12" s="27"/>
      <c r="C12" s="31" t="s">
        <v>487</v>
      </c>
      <c r="D12" s="33" t="s">
        <v>210</v>
      </c>
      <c r="E12" s="28">
        <v>2</v>
      </c>
    </row>
    <row r="13" spans="1:5" s="20" customFormat="1" ht="18.600000000000001" x14ac:dyDescent="0.3">
      <c r="A13" s="27">
        <v>6</v>
      </c>
      <c r="B13" s="27"/>
      <c r="C13" s="31" t="s">
        <v>488</v>
      </c>
      <c r="D13" s="33" t="s">
        <v>210</v>
      </c>
      <c r="E13" s="28">
        <v>345</v>
      </c>
    </row>
    <row r="14" spans="1:5" s="20" customFormat="1" ht="18.600000000000001" x14ac:dyDescent="0.3">
      <c r="A14" s="27">
        <v>7</v>
      </c>
      <c r="B14" s="27"/>
      <c r="C14" s="31" t="s">
        <v>489</v>
      </c>
      <c r="D14" s="33" t="s">
        <v>210</v>
      </c>
      <c r="E14" s="28">
        <v>174</v>
      </c>
    </row>
    <row r="15" spans="1:5" s="20" customFormat="1" ht="18.600000000000001" x14ac:dyDescent="0.3">
      <c r="A15" s="27">
        <v>8</v>
      </c>
      <c r="B15" s="27"/>
      <c r="C15" s="31" t="s">
        <v>490</v>
      </c>
      <c r="D15" s="33" t="s">
        <v>210</v>
      </c>
      <c r="E15" s="28">
        <v>93</v>
      </c>
    </row>
    <row r="16" spans="1:5" s="20" customFormat="1" ht="18.600000000000001" x14ac:dyDescent="0.3">
      <c r="A16" s="27">
        <v>9</v>
      </c>
      <c r="B16" s="27"/>
      <c r="C16" s="31" t="s">
        <v>491</v>
      </c>
      <c r="D16" s="33" t="s">
        <v>210</v>
      </c>
      <c r="E16" s="28">
        <v>49</v>
      </c>
    </row>
    <row r="17" spans="1:5" s="20" customFormat="1" ht="18.600000000000001" x14ac:dyDescent="0.3">
      <c r="A17" s="27">
        <v>10</v>
      </c>
      <c r="B17" s="27"/>
      <c r="C17" s="30" t="s">
        <v>492</v>
      </c>
      <c r="D17" s="34" t="s">
        <v>210</v>
      </c>
      <c r="E17" s="36">
        <v>2</v>
      </c>
    </row>
    <row r="18" spans="1:5" s="20" customFormat="1" ht="18.600000000000001" x14ac:dyDescent="0.3">
      <c r="A18" s="27">
        <v>11</v>
      </c>
      <c r="B18" s="27"/>
      <c r="C18" s="30" t="s">
        <v>493</v>
      </c>
      <c r="D18" s="34" t="s">
        <v>210</v>
      </c>
      <c r="E18" s="36">
        <v>11</v>
      </c>
    </row>
    <row r="19" spans="1:5" s="20" customFormat="1" ht="18.600000000000001" x14ac:dyDescent="0.3">
      <c r="A19" s="27">
        <v>12</v>
      </c>
      <c r="B19" s="27"/>
      <c r="C19" s="30" t="s">
        <v>573</v>
      </c>
      <c r="D19" s="34" t="s">
        <v>210</v>
      </c>
      <c r="E19" s="36">
        <v>404</v>
      </c>
    </row>
    <row r="20" spans="1:5" s="20" customFormat="1" ht="18.600000000000001" x14ac:dyDescent="0.3">
      <c r="A20" s="27">
        <v>13</v>
      </c>
      <c r="B20" s="27"/>
      <c r="C20" s="30" t="s">
        <v>574</v>
      </c>
      <c r="D20" s="34" t="s">
        <v>210</v>
      </c>
      <c r="E20" s="36">
        <v>46</v>
      </c>
    </row>
    <row r="21" spans="1:5" s="20" customFormat="1" ht="18.600000000000001" x14ac:dyDescent="0.3">
      <c r="A21" s="27">
        <v>14</v>
      </c>
      <c r="B21" s="27"/>
      <c r="C21" s="31" t="s">
        <v>575</v>
      </c>
      <c r="D21" s="33" t="s">
        <v>210</v>
      </c>
      <c r="E21" s="36">
        <v>3</v>
      </c>
    </row>
    <row r="22" spans="1:5" s="20" customFormat="1" ht="18.600000000000001" x14ac:dyDescent="0.3">
      <c r="A22" s="27">
        <v>15</v>
      </c>
      <c r="B22" s="27"/>
      <c r="C22" s="31" t="s">
        <v>494</v>
      </c>
      <c r="D22" s="33" t="s">
        <v>210</v>
      </c>
      <c r="E22" s="36">
        <v>78</v>
      </c>
    </row>
    <row r="23" spans="1:5" s="20" customFormat="1" ht="18.600000000000001" x14ac:dyDescent="0.3">
      <c r="A23" s="27">
        <v>16</v>
      </c>
      <c r="B23" s="27"/>
      <c r="C23" s="31" t="s">
        <v>495</v>
      </c>
      <c r="D23" s="33" t="s">
        <v>210</v>
      </c>
      <c r="E23" s="36">
        <v>531</v>
      </c>
    </row>
    <row r="24" spans="1:5" s="20" customFormat="1" ht="18.600000000000001" x14ac:dyDescent="0.3">
      <c r="A24" s="27">
        <v>17</v>
      </c>
      <c r="B24" s="27"/>
      <c r="C24" s="30" t="s">
        <v>496</v>
      </c>
      <c r="D24" s="34" t="s">
        <v>417</v>
      </c>
      <c r="E24" s="36">
        <v>4820</v>
      </c>
    </row>
    <row r="25" spans="1:5" s="20" customFormat="1" ht="18.600000000000001" x14ac:dyDescent="0.3">
      <c r="A25" s="27">
        <v>18</v>
      </c>
      <c r="B25" s="27"/>
      <c r="C25" s="30" t="s">
        <v>497</v>
      </c>
      <c r="D25" s="34" t="s">
        <v>417</v>
      </c>
      <c r="E25" s="36">
        <v>3120</v>
      </c>
    </row>
    <row r="26" spans="1:5" s="20" customFormat="1" ht="18.600000000000001" x14ac:dyDescent="0.3">
      <c r="A26" s="27">
        <v>19</v>
      </c>
      <c r="B26" s="27"/>
      <c r="C26" s="30" t="s">
        <v>498</v>
      </c>
      <c r="D26" s="34" t="s">
        <v>417</v>
      </c>
      <c r="E26" s="36">
        <v>200</v>
      </c>
    </row>
    <row r="27" spans="1:5" s="20" customFormat="1" ht="18.600000000000001" x14ac:dyDescent="0.3">
      <c r="A27" s="27">
        <v>20</v>
      </c>
      <c r="B27" s="27"/>
      <c r="C27" s="30" t="s">
        <v>499</v>
      </c>
      <c r="D27" s="34" t="s">
        <v>417</v>
      </c>
      <c r="E27" s="36">
        <v>50</v>
      </c>
    </row>
    <row r="28" spans="1:5" s="20" customFormat="1" ht="18.600000000000001" x14ac:dyDescent="0.3">
      <c r="A28" s="27">
        <v>21</v>
      </c>
      <c r="B28" s="27"/>
      <c r="C28" s="31" t="s">
        <v>500</v>
      </c>
      <c r="D28" s="33" t="s">
        <v>417</v>
      </c>
      <c r="E28" s="36">
        <v>40</v>
      </c>
    </row>
    <row r="29" spans="1:5" s="20" customFormat="1" ht="18.600000000000001" x14ac:dyDescent="0.3">
      <c r="A29" s="27">
        <v>22</v>
      </c>
      <c r="B29" s="27"/>
      <c r="C29" s="31" t="s">
        <v>501</v>
      </c>
      <c r="D29" s="33" t="s">
        <v>417</v>
      </c>
      <c r="E29" s="36">
        <v>20</v>
      </c>
    </row>
    <row r="30" spans="1:5" s="20" customFormat="1" ht="18.600000000000001" x14ac:dyDescent="0.3">
      <c r="A30" s="27">
        <v>23</v>
      </c>
      <c r="B30" s="27"/>
      <c r="C30" s="31" t="s">
        <v>502</v>
      </c>
      <c r="D30" s="33" t="s">
        <v>209</v>
      </c>
      <c r="E30" s="36">
        <v>50</v>
      </c>
    </row>
    <row r="31" spans="1:5" s="20" customFormat="1" ht="18.600000000000001" x14ac:dyDescent="0.3">
      <c r="A31" s="27">
        <v>24</v>
      </c>
      <c r="B31" s="27"/>
      <c r="C31" s="31" t="s">
        <v>503</v>
      </c>
      <c r="D31" s="33" t="s">
        <v>209</v>
      </c>
      <c r="E31" s="35">
        <v>50</v>
      </c>
    </row>
    <row r="32" spans="1:5" s="20" customFormat="1" ht="18.600000000000001" x14ac:dyDescent="0.3">
      <c r="A32" s="27">
        <v>25</v>
      </c>
      <c r="B32" s="27"/>
      <c r="C32" s="31" t="s">
        <v>504</v>
      </c>
      <c r="D32" s="33" t="s">
        <v>209</v>
      </c>
      <c r="E32" s="35">
        <v>30</v>
      </c>
    </row>
    <row r="33" spans="1:5" s="20" customFormat="1" ht="18.600000000000001" x14ac:dyDescent="0.3">
      <c r="A33" s="27">
        <v>26</v>
      </c>
      <c r="B33" s="27"/>
      <c r="C33" s="31" t="s">
        <v>562</v>
      </c>
      <c r="D33" s="33" t="s">
        <v>210</v>
      </c>
      <c r="E33" s="35">
        <v>10</v>
      </c>
    </row>
    <row r="34" spans="1:5" s="20" customFormat="1" ht="18.600000000000001" x14ac:dyDescent="0.4">
      <c r="A34" s="27"/>
      <c r="B34" s="27"/>
      <c r="C34" s="81" t="s">
        <v>505</v>
      </c>
      <c r="D34" s="28"/>
      <c r="E34" s="35"/>
    </row>
    <row r="35" spans="1:5" s="20" customFormat="1" ht="18.600000000000001" x14ac:dyDescent="0.3">
      <c r="A35" s="27">
        <v>27</v>
      </c>
      <c r="B35" s="27"/>
      <c r="C35" s="31" t="s">
        <v>506</v>
      </c>
      <c r="D35" s="28" t="s">
        <v>417</v>
      </c>
      <c r="E35" s="28">
        <v>240</v>
      </c>
    </row>
    <row r="36" spans="1:5" s="20" customFormat="1" ht="18.600000000000001" x14ac:dyDescent="0.3">
      <c r="A36" s="27">
        <v>28</v>
      </c>
      <c r="B36" s="27"/>
      <c r="C36" s="31" t="s">
        <v>507</v>
      </c>
      <c r="D36" s="28" t="s">
        <v>417</v>
      </c>
      <c r="E36" s="35">
        <v>7100</v>
      </c>
    </row>
    <row r="37" spans="1:5" s="20" customFormat="1" ht="18.600000000000001" x14ac:dyDescent="0.3">
      <c r="A37" s="27">
        <v>29</v>
      </c>
      <c r="B37" s="27"/>
      <c r="C37" s="31" t="s">
        <v>508</v>
      </c>
      <c r="D37" s="28" t="s">
        <v>417</v>
      </c>
      <c r="E37" s="35">
        <v>5350</v>
      </c>
    </row>
    <row r="38" spans="1:5" s="20" customFormat="1" ht="18.600000000000001" x14ac:dyDescent="0.3">
      <c r="A38" s="27">
        <v>30</v>
      </c>
      <c r="B38" s="27"/>
      <c r="C38" s="31" t="s">
        <v>509</v>
      </c>
      <c r="D38" s="28" t="s">
        <v>417</v>
      </c>
      <c r="E38" s="35">
        <v>20</v>
      </c>
    </row>
    <row r="39" spans="1:5" s="20" customFormat="1" ht="18.600000000000001" x14ac:dyDescent="0.3">
      <c r="A39" s="27">
        <v>31</v>
      </c>
      <c r="B39" s="27"/>
      <c r="C39" s="31" t="s">
        <v>510</v>
      </c>
      <c r="D39" s="28" t="s">
        <v>417</v>
      </c>
      <c r="E39" s="35">
        <v>440</v>
      </c>
    </row>
    <row r="40" spans="1:5" s="20" customFormat="1" ht="18.600000000000001" x14ac:dyDescent="0.3">
      <c r="A40" s="27">
        <v>32</v>
      </c>
      <c r="B40" s="27"/>
      <c r="C40" s="31" t="s">
        <v>511</v>
      </c>
      <c r="D40" s="33" t="s">
        <v>417</v>
      </c>
      <c r="E40" s="28">
        <v>300</v>
      </c>
    </row>
    <row r="41" spans="1:5" s="20" customFormat="1" ht="18.600000000000001" x14ac:dyDescent="0.3">
      <c r="A41" s="27">
        <v>33</v>
      </c>
      <c r="B41" s="27"/>
      <c r="C41" s="31" t="s">
        <v>512</v>
      </c>
      <c r="D41" s="33" t="s">
        <v>417</v>
      </c>
      <c r="E41" s="28">
        <v>10</v>
      </c>
    </row>
    <row r="42" spans="1:5" s="20" customFormat="1" ht="18.600000000000001" x14ac:dyDescent="0.3">
      <c r="A42" s="27">
        <v>34</v>
      </c>
      <c r="B42" s="27"/>
      <c r="C42" s="31" t="s">
        <v>513</v>
      </c>
      <c r="D42" s="33" t="s">
        <v>417</v>
      </c>
      <c r="E42" s="28">
        <v>65</v>
      </c>
    </row>
    <row r="43" spans="1:5" s="20" customFormat="1" ht="18.600000000000001" x14ac:dyDescent="0.3">
      <c r="A43" s="27">
        <v>35</v>
      </c>
      <c r="B43" s="27"/>
      <c r="C43" s="31" t="s">
        <v>514</v>
      </c>
      <c r="D43" s="33" t="s">
        <v>417</v>
      </c>
      <c r="E43" s="28">
        <v>95</v>
      </c>
    </row>
    <row r="44" spans="1:5" s="20" customFormat="1" ht="18.600000000000001" x14ac:dyDescent="0.3">
      <c r="A44" s="27">
        <v>36</v>
      </c>
      <c r="B44" s="27"/>
      <c r="C44" s="31" t="s">
        <v>515</v>
      </c>
      <c r="D44" s="33" t="s">
        <v>417</v>
      </c>
      <c r="E44" s="28">
        <v>35</v>
      </c>
    </row>
    <row r="45" spans="1:5" s="20" customFormat="1" ht="18.600000000000001" x14ac:dyDescent="0.3">
      <c r="A45" s="27">
        <v>37</v>
      </c>
      <c r="B45" s="27"/>
      <c r="C45" s="31" t="s">
        <v>516</v>
      </c>
      <c r="D45" s="33" t="s">
        <v>417</v>
      </c>
      <c r="E45" s="28">
        <v>70</v>
      </c>
    </row>
    <row r="46" spans="1:5" s="20" customFormat="1" ht="18.600000000000001" x14ac:dyDescent="0.3">
      <c r="A46" s="27">
        <v>38</v>
      </c>
      <c r="B46" s="27"/>
      <c r="C46" s="31" t="s">
        <v>517</v>
      </c>
      <c r="D46" s="33" t="s">
        <v>417</v>
      </c>
      <c r="E46" s="28">
        <v>10</v>
      </c>
    </row>
    <row r="47" spans="1:5" s="20" customFormat="1" ht="18.600000000000001" x14ac:dyDescent="0.3">
      <c r="A47" s="27">
        <v>39</v>
      </c>
      <c r="B47" s="27"/>
      <c r="C47" s="31" t="s">
        <v>518</v>
      </c>
      <c r="D47" s="33" t="s">
        <v>417</v>
      </c>
      <c r="E47" s="28">
        <v>10</v>
      </c>
    </row>
    <row r="48" spans="1:5" s="20" customFormat="1" ht="18.600000000000001" x14ac:dyDescent="0.3">
      <c r="A48" s="27">
        <v>40</v>
      </c>
      <c r="B48" s="27"/>
      <c r="C48" s="31" t="s">
        <v>519</v>
      </c>
      <c r="D48" s="33" t="s">
        <v>417</v>
      </c>
      <c r="E48" s="28">
        <v>70</v>
      </c>
    </row>
    <row r="49" spans="1:5" s="20" customFormat="1" ht="18.600000000000001" x14ac:dyDescent="0.3">
      <c r="A49" s="27">
        <v>41</v>
      </c>
      <c r="B49" s="27"/>
      <c r="C49" s="31" t="s">
        <v>520</v>
      </c>
      <c r="D49" s="33" t="s">
        <v>417</v>
      </c>
      <c r="E49" s="28">
        <v>140</v>
      </c>
    </row>
    <row r="50" spans="1:5" s="20" customFormat="1" ht="18.600000000000001" x14ac:dyDescent="0.3">
      <c r="A50" s="27">
        <v>42</v>
      </c>
      <c r="B50" s="27"/>
      <c r="C50" s="31" t="s">
        <v>521</v>
      </c>
      <c r="D50" s="33" t="s">
        <v>417</v>
      </c>
      <c r="E50" s="28">
        <v>10</v>
      </c>
    </row>
    <row r="51" spans="1:5" s="20" customFormat="1" ht="18.600000000000001" x14ac:dyDescent="0.3">
      <c r="A51" s="27">
        <v>43</v>
      </c>
      <c r="B51" s="27"/>
      <c r="C51" s="31" t="s">
        <v>522</v>
      </c>
      <c r="D51" s="33" t="s">
        <v>417</v>
      </c>
      <c r="E51" s="28">
        <v>40</v>
      </c>
    </row>
    <row r="52" spans="1:5" s="20" customFormat="1" ht="18.600000000000001" x14ac:dyDescent="0.3">
      <c r="A52" s="27">
        <v>44</v>
      </c>
      <c r="B52" s="27"/>
      <c r="C52" s="31" t="s">
        <v>523</v>
      </c>
      <c r="D52" s="33" t="s">
        <v>417</v>
      </c>
      <c r="E52" s="28">
        <v>35</v>
      </c>
    </row>
    <row r="53" spans="1:5" s="20" customFormat="1" ht="18.600000000000001" x14ac:dyDescent="0.3">
      <c r="A53" s="27">
        <v>45</v>
      </c>
      <c r="B53" s="27"/>
      <c r="C53" s="31" t="s">
        <v>524</v>
      </c>
      <c r="D53" s="33" t="s">
        <v>417</v>
      </c>
      <c r="E53" s="28">
        <v>35</v>
      </c>
    </row>
    <row r="54" spans="1:5" s="20" customFormat="1" ht="18.600000000000001" x14ac:dyDescent="0.4">
      <c r="A54" s="27"/>
      <c r="B54" s="27"/>
      <c r="C54" s="81" t="s">
        <v>525</v>
      </c>
      <c r="D54" s="33"/>
      <c r="E54" s="28"/>
    </row>
    <row r="55" spans="1:5" s="20" customFormat="1" ht="18.600000000000001" x14ac:dyDescent="0.3">
      <c r="A55" s="27">
        <v>46</v>
      </c>
      <c r="B55" s="27"/>
      <c r="C55" s="31" t="s">
        <v>526</v>
      </c>
      <c r="D55" s="33" t="s">
        <v>417</v>
      </c>
      <c r="E55" s="28">
        <v>240</v>
      </c>
    </row>
    <row r="56" spans="1:5" s="20" customFormat="1" ht="18.600000000000001" x14ac:dyDescent="0.3">
      <c r="A56" s="27">
        <v>47</v>
      </c>
      <c r="B56" s="27"/>
      <c r="C56" s="31" t="s">
        <v>528</v>
      </c>
      <c r="D56" s="33" t="s">
        <v>417</v>
      </c>
      <c r="E56" s="28">
        <v>5</v>
      </c>
    </row>
    <row r="57" spans="1:5" s="20" customFormat="1" ht="18.600000000000001" x14ac:dyDescent="0.3">
      <c r="A57" s="27">
        <v>48</v>
      </c>
      <c r="B57" s="27"/>
      <c r="C57" s="31" t="s">
        <v>527</v>
      </c>
      <c r="D57" s="33" t="s">
        <v>417</v>
      </c>
      <c r="E57" s="28">
        <v>95</v>
      </c>
    </row>
    <row r="58" spans="1:5" s="20" customFormat="1" ht="18.600000000000001" x14ac:dyDescent="0.3">
      <c r="A58" s="27">
        <v>49</v>
      </c>
      <c r="B58" s="27"/>
      <c r="C58" s="31" t="s">
        <v>529</v>
      </c>
      <c r="D58" s="33" t="s">
        <v>417</v>
      </c>
      <c r="E58" s="28">
        <v>40</v>
      </c>
    </row>
    <row r="59" spans="1:5" s="20" customFormat="1" ht="18.600000000000001" x14ac:dyDescent="0.3">
      <c r="A59" s="27">
        <v>50</v>
      </c>
      <c r="B59" s="27"/>
      <c r="C59" s="31" t="s">
        <v>530</v>
      </c>
      <c r="D59" s="33" t="s">
        <v>417</v>
      </c>
      <c r="E59" s="28">
        <v>50</v>
      </c>
    </row>
    <row r="60" spans="1:5" s="20" customFormat="1" ht="18.600000000000001" x14ac:dyDescent="0.3">
      <c r="A60" s="27">
        <v>51</v>
      </c>
      <c r="B60" s="27"/>
      <c r="C60" s="31" t="s">
        <v>531</v>
      </c>
      <c r="D60" s="33" t="s">
        <v>417</v>
      </c>
      <c r="E60" s="28">
        <v>15</v>
      </c>
    </row>
    <row r="61" spans="1:5" s="20" customFormat="1" ht="18.600000000000001" x14ac:dyDescent="0.3">
      <c r="A61" s="27">
        <v>52</v>
      </c>
      <c r="B61" s="27"/>
      <c r="C61" s="31" t="s">
        <v>248</v>
      </c>
      <c r="D61" s="33" t="s">
        <v>210</v>
      </c>
      <c r="E61" s="28">
        <v>600</v>
      </c>
    </row>
    <row r="62" spans="1:5" s="20" customFormat="1" ht="18.600000000000001" x14ac:dyDescent="0.3">
      <c r="A62" s="27">
        <v>53</v>
      </c>
      <c r="B62" s="27"/>
      <c r="C62" s="31" t="s">
        <v>323</v>
      </c>
      <c r="D62" s="33" t="s">
        <v>211</v>
      </c>
      <c r="E62" s="28">
        <v>180</v>
      </c>
    </row>
    <row r="63" spans="1:5" s="20" customFormat="1" ht="18.600000000000001" x14ac:dyDescent="0.3">
      <c r="A63" s="27">
        <v>54</v>
      </c>
      <c r="B63" s="27"/>
      <c r="C63" s="31" t="s">
        <v>324</v>
      </c>
      <c r="D63" s="33" t="s">
        <v>210</v>
      </c>
      <c r="E63" s="28">
        <v>1800</v>
      </c>
    </row>
    <row r="64" spans="1:5" s="20" customFormat="1" ht="18.600000000000001" x14ac:dyDescent="0.3">
      <c r="A64" s="27">
        <v>55</v>
      </c>
      <c r="B64" s="27"/>
      <c r="C64" s="31" t="s">
        <v>570</v>
      </c>
      <c r="D64" s="33" t="s">
        <v>211</v>
      </c>
      <c r="E64" s="28">
        <v>130</v>
      </c>
    </row>
    <row r="65" spans="1:5" s="20" customFormat="1" ht="18.600000000000001" x14ac:dyDescent="0.4">
      <c r="A65" s="27"/>
      <c r="B65" s="27"/>
      <c r="C65" s="80" t="s">
        <v>532</v>
      </c>
      <c r="D65" s="33"/>
      <c r="E65" s="28"/>
    </row>
    <row r="66" spans="1:5" s="20" customFormat="1" ht="18.600000000000001" x14ac:dyDescent="0.35">
      <c r="A66" s="27"/>
      <c r="B66" s="27"/>
      <c r="C66" s="83" t="s">
        <v>533</v>
      </c>
      <c r="D66" s="33" t="s">
        <v>210</v>
      </c>
      <c r="E66" s="28">
        <v>1</v>
      </c>
    </row>
    <row r="67" spans="1:5" s="20" customFormat="1" ht="18.600000000000001" x14ac:dyDescent="0.3">
      <c r="A67" s="27">
        <v>56</v>
      </c>
      <c r="B67" s="27"/>
      <c r="C67" s="31" t="s">
        <v>534</v>
      </c>
      <c r="D67" s="33" t="s">
        <v>210</v>
      </c>
      <c r="E67" s="28">
        <v>1</v>
      </c>
    </row>
    <row r="68" spans="1:5" s="20" customFormat="1" ht="18.600000000000001" x14ac:dyDescent="0.3">
      <c r="A68" s="27">
        <v>57</v>
      </c>
      <c r="B68" s="27"/>
      <c r="C68" s="31" t="s">
        <v>535</v>
      </c>
      <c r="D68" s="33" t="s">
        <v>210</v>
      </c>
      <c r="E68" s="28">
        <v>1</v>
      </c>
    </row>
    <row r="69" spans="1:5" s="20" customFormat="1" ht="18.600000000000001" x14ac:dyDescent="0.3">
      <c r="A69" s="27">
        <v>58</v>
      </c>
      <c r="B69" s="27"/>
      <c r="C69" s="31" t="s">
        <v>536</v>
      </c>
      <c r="D69" s="33" t="s">
        <v>210</v>
      </c>
      <c r="E69" s="28">
        <v>1</v>
      </c>
    </row>
    <row r="70" spans="1:5" s="20" customFormat="1" ht="18.600000000000001" x14ac:dyDescent="0.3">
      <c r="A70" s="27">
        <v>59</v>
      </c>
      <c r="B70" s="27"/>
      <c r="C70" s="31" t="s">
        <v>576</v>
      </c>
      <c r="D70" s="33" t="s">
        <v>210</v>
      </c>
      <c r="E70" s="28">
        <v>1</v>
      </c>
    </row>
    <row r="71" spans="1:5" s="20" customFormat="1" ht="18.600000000000001" x14ac:dyDescent="0.3">
      <c r="A71" s="27">
        <v>60</v>
      </c>
      <c r="B71" s="27"/>
      <c r="C71" s="31" t="s">
        <v>537</v>
      </c>
      <c r="D71" s="33" t="s">
        <v>210</v>
      </c>
      <c r="E71" s="28">
        <v>1</v>
      </c>
    </row>
    <row r="72" spans="1:5" s="20" customFormat="1" ht="18.600000000000001" x14ac:dyDescent="0.3">
      <c r="A72" s="27">
        <v>61</v>
      </c>
      <c r="B72" s="27"/>
      <c r="C72" s="31" t="s">
        <v>577</v>
      </c>
      <c r="D72" s="33" t="s">
        <v>210</v>
      </c>
      <c r="E72" s="28">
        <v>1</v>
      </c>
    </row>
    <row r="73" spans="1:5" s="20" customFormat="1" ht="18.600000000000001" x14ac:dyDescent="0.3">
      <c r="A73" s="27">
        <v>62</v>
      </c>
      <c r="B73" s="27"/>
      <c r="C73" s="31" t="s">
        <v>578</v>
      </c>
      <c r="D73" s="33" t="s">
        <v>210</v>
      </c>
      <c r="E73" s="28">
        <v>1</v>
      </c>
    </row>
    <row r="74" spans="1:5" s="20" customFormat="1" ht="18.600000000000001" x14ac:dyDescent="0.3">
      <c r="A74" s="27">
        <v>63</v>
      </c>
      <c r="B74" s="27"/>
      <c r="C74" s="31" t="s">
        <v>541</v>
      </c>
      <c r="D74" s="33" t="s">
        <v>210</v>
      </c>
      <c r="E74" s="28">
        <v>1</v>
      </c>
    </row>
    <row r="75" spans="1:5" s="20" customFormat="1" ht="18.600000000000001" x14ac:dyDescent="0.3">
      <c r="A75" s="27">
        <v>64</v>
      </c>
      <c r="B75" s="27"/>
      <c r="C75" s="31" t="s">
        <v>542</v>
      </c>
      <c r="D75" s="33" t="s">
        <v>210</v>
      </c>
      <c r="E75" s="28">
        <v>1</v>
      </c>
    </row>
    <row r="76" spans="1:5" s="20" customFormat="1" ht="18.600000000000001" x14ac:dyDescent="0.3">
      <c r="A76" s="27">
        <v>65</v>
      </c>
      <c r="B76" s="27"/>
      <c r="C76" s="31" t="s">
        <v>538</v>
      </c>
      <c r="D76" s="33" t="s">
        <v>210</v>
      </c>
      <c r="E76" s="28">
        <v>3</v>
      </c>
    </row>
    <row r="77" spans="1:5" s="20" customFormat="1" ht="18.600000000000001" x14ac:dyDescent="0.3">
      <c r="A77" s="27">
        <v>66</v>
      </c>
      <c r="B77" s="27"/>
      <c r="C77" s="31" t="s">
        <v>544</v>
      </c>
      <c r="D77" s="33" t="s">
        <v>210</v>
      </c>
      <c r="E77" s="28">
        <v>2</v>
      </c>
    </row>
    <row r="78" spans="1:5" s="20" customFormat="1" ht="18.600000000000001" x14ac:dyDescent="0.3">
      <c r="A78" s="27">
        <v>67</v>
      </c>
      <c r="B78" s="27"/>
      <c r="C78" s="31" t="s">
        <v>545</v>
      </c>
      <c r="D78" s="33" t="s">
        <v>210</v>
      </c>
      <c r="E78" s="28">
        <v>1</v>
      </c>
    </row>
    <row r="79" spans="1:5" s="20" customFormat="1" ht="18.600000000000001" x14ac:dyDescent="0.3">
      <c r="A79" s="27">
        <v>68</v>
      </c>
      <c r="B79" s="27"/>
      <c r="C79" s="31" t="s">
        <v>539</v>
      </c>
      <c r="D79" s="33" t="s">
        <v>210</v>
      </c>
      <c r="E79" s="28">
        <v>25</v>
      </c>
    </row>
    <row r="80" spans="1:5" s="20" customFormat="1" ht="18.600000000000001" x14ac:dyDescent="0.3">
      <c r="A80" s="27">
        <v>69</v>
      </c>
      <c r="B80" s="27"/>
      <c r="C80" s="31" t="s">
        <v>546</v>
      </c>
      <c r="D80" s="33" t="s">
        <v>210</v>
      </c>
      <c r="E80" s="28">
        <v>18</v>
      </c>
    </row>
    <row r="81" spans="1:5" s="20" customFormat="1" ht="18.600000000000001" x14ac:dyDescent="0.3">
      <c r="A81" s="27">
        <v>70</v>
      </c>
      <c r="B81" s="27"/>
      <c r="C81" s="31" t="s">
        <v>540</v>
      </c>
      <c r="D81" s="33" t="s">
        <v>210</v>
      </c>
      <c r="E81" s="28">
        <v>8</v>
      </c>
    </row>
    <row r="82" spans="1:5" s="20" customFormat="1" ht="18.600000000000001" x14ac:dyDescent="0.4">
      <c r="A82" s="27"/>
      <c r="B82" s="27"/>
      <c r="C82" s="80" t="s">
        <v>547</v>
      </c>
      <c r="D82" s="33"/>
      <c r="E82" s="28"/>
    </row>
    <row r="83" spans="1:5" s="20" customFormat="1" ht="18.600000000000001" x14ac:dyDescent="0.3">
      <c r="A83" s="27">
        <v>71</v>
      </c>
      <c r="B83" s="27"/>
      <c r="C83" s="31" t="s">
        <v>548</v>
      </c>
      <c r="D83" s="33" t="s">
        <v>210</v>
      </c>
      <c r="E83" s="28">
        <v>1</v>
      </c>
    </row>
    <row r="84" spans="1:5" s="20" customFormat="1" ht="18.600000000000001" x14ac:dyDescent="0.3">
      <c r="A84" s="27">
        <v>72</v>
      </c>
      <c r="B84" s="27"/>
      <c r="C84" s="31" t="s">
        <v>549</v>
      </c>
      <c r="D84" s="33" t="s">
        <v>210</v>
      </c>
      <c r="E84" s="28">
        <v>6</v>
      </c>
    </row>
    <row r="85" spans="1:5" s="20" customFormat="1" ht="18.600000000000001" x14ac:dyDescent="0.3">
      <c r="A85" s="27">
        <v>73</v>
      </c>
      <c r="B85" s="27"/>
      <c r="C85" s="31" t="s">
        <v>540</v>
      </c>
      <c r="D85" s="33" t="s">
        <v>210</v>
      </c>
      <c r="E85" s="28">
        <v>2</v>
      </c>
    </row>
    <row r="86" spans="1:5" s="20" customFormat="1" ht="18.600000000000001" x14ac:dyDescent="0.3">
      <c r="A86" s="27">
        <v>74</v>
      </c>
      <c r="B86" s="27"/>
      <c r="C86" s="31" t="s">
        <v>550</v>
      </c>
      <c r="D86" s="33" t="s">
        <v>210</v>
      </c>
      <c r="E86" s="28">
        <v>1</v>
      </c>
    </row>
    <row r="87" spans="1:5" s="20" customFormat="1" ht="18.600000000000001" x14ac:dyDescent="0.3">
      <c r="A87" s="27">
        <v>75</v>
      </c>
      <c r="B87" s="27"/>
      <c r="C87" s="31" t="s">
        <v>551</v>
      </c>
      <c r="D87" s="33" t="s">
        <v>210</v>
      </c>
      <c r="E87" s="28">
        <v>2</v>
      </c>
    </row>
    <row r="88" spans="1:5" s="20" customFormat="1" ht="18.600000000000001" x14ac:dyDescent="0.3">
      <c r="A88" s="27">
        <v>76</v>
      </c>
      <c r="B88" s="27"/>
      <c r="C88" s="31" t="s">
        <v>552</v>
      </c>
      <c r="D88" s="33" t="s">
        <v>210</v>
      </c>
      <c r="E88" s="28">
        <v>1</v>
      </c>
    </row>
    <row r="89" spans="1:5" s="20" customFormat="1" ht="18.600000000000001" x14ac:dyDescent="0.3">
      <c r="A89" s="27">
        <v>77</v>
      </c>
      <c r="B89" s="27"/>
      <c r="C89" s="30" t="s">
        <v>553</v>
      </c>
      <c r="D89" s="34" t="s">
        <v>554</v>
      </c>
      <c r="E89" s="36">
        <v>3</v>
      </c>
    </row>
    <row r="90" spans="1:5" s="20" customFormat="1" ht="18.600000000000001" x14ac:dyDescent="0.4">
      <c r="A90" s="27"/>
      <c r="B90" s="27"/>
      <c r="C90" s="80" t="s">
        <v>579</v>
      </c>
      <c r="D90" s="33" t="s">
        <v>210</v>
      </c>
      <c r="E90" s="28">
        <v>1</v>
      </c>
    </row>
    <row r="91" spans="1:5" s="20" customFormat="1" ht="18.600000000000001" x14ac:dyDescent="0.4">
      <c r="A91" s="27"/>
      <c r="B91" s="27"/>
      <c r="C91" s="80" t="s">
        <v>580</v>
      </c>
      <c r="D91" s="34"/>
      <c r="E91" s="36"/>
    </row>
    <row r="92" spans="1:5" s="20" customFormat="1" ht="18.600000000000001" x14ac:dyDescent="0.3">
      <c r="A92" s="27">
        <v>78</v>
      </c>
      <c r="B92" s="27"/>
      <c r="C92" s="30" t="s">
        <v>536</v>
      </c>
      <c r="D92" s="34" t="s">
        <v>210</v>
      </c>
      <c r="E92" s="36">
        <v>1</v>
      </c>
    </row>
    <row r="93" spans="1:5" s="20" customFormat="1" ht="18.600000000000001" x14ac:dyDescent="0.3">
      <c r="A93" s="27">
        <v>79</v>
      </c>
      <c r="B93" s="27"/>
      <c r="C93" s="30" t="s">
        <v>581</v>
      </c>
      <c r="D93" s="34" t="s">
        <v>210</v>
      </c>
      <c r="E93" s="36">
        <v>2</v>
      </c>
    </row>
    <row r="94" spans="1:5" s="20" customFormat="1" ht="18.600000000000001" x14ac:dyDescent="0.4">
      <c r="A94" s="27"/>
      <c r="B94" s="27"/>
      <c r="C94" s="80" t="s">
        <v>582</v>
      </c>
      <c r="D94" s="33"/>
      <c r="E94" s="36"/>
    </row>
    <row r="95" spans="1:5" s="20" customFormat="1" ht="18.600000000000001" x14ac:dyDescent="0.3">
      <c r="A95" s="27">
        <v>80</v>
      </c>
      <c r="B95" s="27"/>
      <c r="C95" s="31" t="s">
        <v>583</v>
      </c>
      <c r="D95" s="33" t="s">
        <v>210</v>
      </c>
      <c r="E95" s="36">
        <v>1</v>
      </c>
    </row>
    <row r="96" spans="1:5" s="20" customFormat="1" ht="18.600000000000001" x14ac:dyDescent="0.3">
      <c r="A96" s="27">
        <v>81</v>
      </c>
      <c r="B96" s="27"/>
      <c r="C96" s="31" t="s">
        <v>555</v>
      </c>
      <c r="D96" s="33" t="s">
        <v>210</v>
      </c>
      <c r="E96" s="36">
        <v>1</v>
      </c>
    </row>
    <row r="97" spans="1:5" s="20" customFormat="1" ht="18.600000000000001" x14ac:dyDescent="0.3">
      <c r="A97" s="27">
        <v>82</v>
      </c>
      <c r="B97" s="27"/>
      <c r="C97" s="31" t="s">
        <v>546</v>
      </c>
      <c r="D97" s="33" t="s">
        <v>210</v>
      </c>
      <c r="E97" s="35">
        <v>10</v>
      </c>
    </row>
    <row r="98" spans="1:5" s="20" customFormat="1" ht="18.600000000000001" x14ac:dyDescent="0.3">
      <c r="A98" s="27">
        <v>83</v>
      </c>
      <c r="B98" s="27"/>
      <c r="C98" s="31" t="s">
        <v>553</v>
      </c>
      <c r="D98" s="33" t="s">
        <v>554</v>
      </c>
      <c r="E98" s="35">
        <v>1</v>
      </c>
    </row>
    <row r="99" spans="1:5" s="20" customFormat="1" ht="18.600000000000001" x14ac:dyDescent="0.4">
      <c r="A99" s="27"/>
      <c r="B99" s="27"/>
      <c r="C99" s="80" t="s">
        <v>584</v>
      </c>
      <c r="D99" s="33" t="s">
        <v>210</v>
      </c>
      <c r="E99" s="28">
        <v>1</v>
      </c>
    </row>
    <row r="100" spans="1:5" s="20" customFormat="1" ht="18.600000000000001" x14ac:dyDescent="0.3">
      <c r="A100" s="27">
        <v>84</v>
      </c>
      <c r="B100" s="27"/>
      <c r="C100" s="31" t="s">
        <v>556</v>
      </c>
      <c r="D100" s="28" t="s">
        <v>210</v>
      </c>
      <c r="E100" s="35">
        <v>1</v>
      </c>
    </row>
    <row r="101" spans="1:5" s="20" customFormat="1" ht="18.600000000000001" x14ac:dyDescent="0.3">
      <c r="A101" s="27">
        <v>85</v>
      </c>
      <c r="B101" s="27"/>
      <c r="C101" s="31" t="s">
        <v>557</v>
      </c>
      <c r="D101" s="28" t="s">
        <v>210</v>
      </c>
      <c r="E101" s="35">
        <v>2</v>
      </c>
    </row>
    <row r="102" spans="1:5" s="20" customFormat="1" ht="18.600000000000001" x14ac:dyDescent="0.3">
      <c r="A102" s="27">
        <v>86</v>
      </c>
      <c r="B102" s="27"/>
      <c r="C102" s="31" t="s">
        <v>543</v>
      </c>
      <c r="D102" s="28" t="s">
        <v>210</v>
      </c>
      <c r="E102" s="35">
        <v>1</v>
      </c>
    </row>
    <row r="103" spans="1:5" s="20" customFormat="1" ht="18.600000000000001" x14ac:dyDescent="0.3">
      <c r="A103" s="27">
        <v>87</v>
      </c>
      <c r="B103" s="27"/>
      <c r="C103" s="31" t="s">
        <v>539</v>
      </c>
      <c r="D103" s="28" t="s">
        <v>210</v>
      </c>
      <c r="E103" s="35">
        <v>25</v>
      </c>
    </row>
    <row r="104" spans="1:5" s="20" customFormat="1" ht="18.600000000000001" x14ac:dyDescent="0.3">
      <c r="A104" s="27">
        <v>88</v>
      </c>
      <c r="B104" s="27"/>
      <c r="C104" s="31" t="s">
        <v>546</v>
      </c>
      <c r="D104" s="33" t="s">
        <v>210</v>
      </c>
      <c r="E104" s="28">
        <v>23</v>
      </c>
    </row>
    <row r="105" spans="1:5" s="20" customFormat="1" ht="18.600000000000001" x14ac:dyDescent="0.3">
      <c r="A105" s="27">
        <v>89</v>
      </c>
      <c r="B105" s="27"/>
      <c r="C105" s="31" t="s">
        <v>540</v>
      </c>
      <c r="D105" s="28" t="s">
        <v>210</v>
      </c>
      <c r="E105" s="35">
        <v>5</v>
      </c>
    </row>
    <row r="106" spans="1:5" s="20" customFormat="1" ht="18.600000000000001" x14ac:dyDescent="0.3">
      <c r="A106" s="27">
        <v>90</v>
      </c>
      <c r="B106" s="27"/>
      <c r="C106" s="31" t="s">
        <v>553</v>
      </c>
      <c r="D106" s="28" t="s">
        <v>554</v>
      </c>
      <c r="E106" s="35">
        <v>1</v>
      </c>
    </row>
    <row r="107" spans="1:5" s="20" customFormat="1" ht="18.600000000000001" x14ac:dyDescent="0.4">
      <c r="A107" s="27"/>
      <c r="B107" s="27"/>
      <c r="C107" s="80" t="s">
        <v>585</v>
      </c>
      <c r="D107" s="33" t="s">
        <v>210</v>
      </c>
      <c r="E107" s="28">
        <v>1</v>
      </c>
    </row>
    <row r="108" spans="1:5" s="20" customFormat="1" ht="18.600000000000001" x14ac:dyDescent="0.3">
      <c r="A108" s="27">
        <v>91</v>
      </c>
      <c r="B108" s="27"/>
      <c r="C108" s="31" t="s">
        <v>558</v>
      </c>
      <c r="D108" s="33" t="s">
        <v>210</v>
      </c>
      <c r="E108" s="28">
        <v>1</v>
      </c>
    </row>
    <row r="109" spans="1:5" s="20" customFormat="1" ht="18.600000000000001" x14ac:dyDescent="0.3">
      <c r="A109" s="27">
        <v>92</v>
      </c>
      <c r="B109" s="27"/>
      <c r="C109" s="31" t="s">
        <v>557</v>
      </c>
      <c r="D109" s="33" t="s">
        <v>210</v>
      </c>
      <c r="E109" s="28">
        <v>1</v>
      </c>
    </row>
    <row r="110" spans="1:5" s="20" customFormat="1" ht="18.600000000000001" x14ac:dyDescent="0.3">
      <c r="A110" s="27">
        <v>93</v>
      </c>
      <c r="B110" s="27"/>
      <c r="C110" s="31" t="s">
        <v>538</v>
      </c>
      <c r="D110" s="33" t="s">
        <v>210</v>
      </c>
      <c r="E110" s="28">
        <v>1</v>
      </c>
    </row>
    <row r="111" spans="1:5" s="20" customFormat="1" ht="18.600000000000001" x14ac:dyDescent="0.3">
      <c r="A111" s="27">
        <v>94</v>
      </c>
      <c r="B111" s="27"/>
      <c r="C111" s="31" t="s">
        <v>543</v>
      </c>
      <c r="D111" s="33" t="s">
        <v>210</v>
      </c>
      <c r="E111" s="28">
        <v>1</v>
      </c>
    </row>
    <row r="112" spans="1:5" s="20" customFormat="1" ht="18.600000000000001" x14ac:dyDescent="0.3">
      <c r="A112" s="27">
        <v>95</v>
      </c>
      <c r="B112" s="27"/>
      <c r="C112" s="31" t="s">
        <v>539</v>
      </c>
      <c r="D112" s="33" t="s">
        <v>210</v>
      </c>
      <c r="E112" s="28">
        <v>31</v>
      </c>
    </row>
    <row r="113" spans="1:5" s="20" customFormat="1" ht="18.600000000000001" x14ac:dyDescent="0.3">
      <c r="A113" s="27">
        <v>96</v>
      </c>
      <c r="B113" s="27"/>
      <c r="C113" s="31" t="s">
        <v>546</v>
      </c>
      <c r="D113" s="33" t="s">
        <v>210</v>
      </c>
      <c r="E113" s="28">
        <v>23</v>
      </c>
    </row>
    <row r="114" spans="1:5" s="20" customFormat="1" ht="18.600000000000001" x14ac:dyDescent="0.3">
      <c r="A114" s="27">
        <v>97</v>
      </c>
      <c r="B114" s="27"/>
      <c r="C114" s="31" t="s">
        <v>540</v>
      </c>
      <c r="D114" s="33" t="s">
        <v>210</v>
      </c>
      <c r="E114" s="28">
        <v>5</v>
      </c>
    </row>
    <row r="115" spans="1:5" s="20" customFormat="1" ht="18.600000000000001" x14ac:dyDescent="0.3">
      <c r="A115" s="27">
        <v>98</v>
      </c>
      <c r="B115" s="27"/>
      <c r="C115" s="31" t="s">
        <v>553</v>
      </c>
      <c r="D115" s="33" t="s">
        <v>554</v>
      </c>
      <c r="E115" s="28">
        <v>1</v>
      </c>
    </row>
    <row r="116" spans="1:5" s="20" customFormat="1" ht="18.600000000000001" x14ac:dyDescent="0.4">
      <c r="A116" s="27"/>
      <c r="B116" s="27"/>
      <c r="C116" s="80" t="s">
        <v>559</v>
      </c>
      <c r="D116" s="34"/>
      <c r="E116" s="36"/>
    </row>
    <row r="117" spans="1:5" s="20" customFormat="1" ht="37.200000000000003" x14ac:dyDescent="0.3">
      <c r="A117" s="27">
        <v>99</v>
      </c>
      <c r="B117" s="27"/>
      <c r="C117" s="31" t="s">
        <v>587</v>
      </c>
      <c r="D117" s="33" t="s">
        <v>210</v>
      </c>
      <c r="E117" s="28">
        <v>1</v>
      </c>
    </row>
    <row r="118" spans="1:5" s="20" customFormat="1" ht="18.600000000000001" x14ac:dyDescent="0.3">
      <c r="A118" s="27">
        <v>100</v>
      </c>
      <c r="B118" s="27"/>
      <c r="C118" s="31" t="s">
        <v>560</v>
      </c>
      <c r="D118" s="33" t="s">
        <v>210</v>
      </c>
      <c r="E118" s="28">
        <v>1</v>
      </c>
    </row>
    <row r="119" spans="1:5" s="20" customFormat="1" ht="18.600000000000001" x14ac:dyDescent="0.4">
      <c r="A119" s="27"/>
      <c r="B119" s="27"/>
      <c r="C119" s="80" t="s">
        <v>561</v>
      </c>
      <c r="D119" s="28"/>
      <c r="E119" s="28"/>
    </row>
    <row r="120" spans="1:5" s="20" customFormat="1" ht="18.600000000000001" x14ac:dyDescent="0.3">
      <c r="A120" s="27">
        <v>101</v>
      </c>
      <c r="B120" s="27"/>
      <c r="C120" s="31" t="s">
        <v>586</v>
      </c>
      <c r="D120" s="33" t="s">
        <v>210</v>
      </c>
      <c r="E120" s="28">
        <v>1</v>
      </c>
    </row>
    <row r="121" spans="1:5" s="20" customFormat="1" ht="18.600000000000001" x14ac:dyDescent="0.3">
      <c r="A121" s="27">
        <v>102</v>
      </c>
      <c r="B121" s="27"/>
      <c r="C121" s="31" t="s">
        <v>563</v>
      </c>
      <c r="D121" s="33" t="s">
        <v>417</v>
      </c>
      <c r="E121" s="28">
        <v>95</v>
      </c>
    </row>
    <row r="122" spans="1:5" s="20" customFormat="1" ht="18.600000000000001" x14ac:dyDescent="0.3">
      <c r="A122" s="27">
        <v>103</v>
      </c>
      <c r="B122" s="27"/>
      <c r="C122" s="31" t="s">
        <v>564</v>
      </c>
      <c r="D122" s="33" t="s">
        <v>210</v>
      </c>
      <c r="E122" s="28">
        <v>3</v>
      </c>
    </row>
    <row r="123" spans="1:5" s="20" customFormat="1" ht="18.600000000000001" x14ac:dyDescent="0.3">
      <c r="A123" s="27">
        <v>104</v>
      </c>
      <c r="B123" s="27"/>
      <c r="C123" s="31" t="s">
        <v>565</v>
      </c>
      <c r="D123" s="33" t="s">
        <v>210</v>
      </c>
      <c r="E123" s="28">
        <v>4</v>
      </c>
    </row>
    <row r="124" spans="1:5" s="20" customFormat="1" ht="18.600000000000001" x14ac:dyDescent="0.3">
      <c r="A124" s="27">
        <v>105</v>
      </c>
      <c r="B124" s="27"/>
      <c r="C124" s="31" t="s">
        <v>566</v>
      </c>
      <c r="D124" s="33" t="s">
        <v>210</v>
      </c>
      <c r="E124" s="28">
        <v>7</v>
      </c>
    </row>
    <row r="125" spans="1:5" s="20" customFormat="1" ht="18.600000000000001" x14ac:dyDescent="0.3">
      <c r="A125" s="27">
        <v>106</v>
      </c>
      <c r="B125" s="27"/>
      <c r="C125" s="31" t="s">
        <v>567</v>
      </c>
      <c r="D125" s="33" t="s">
        <v>210</v>
      </c>
      <c r="E125" s="28">
        <v>4</v>
      </c>
    </row>
    <row r="126" spans="1:5" s="20" customFormat="1" ht="18.600000000000001" x14ac:dyDescent="0.3">
      <c r="A126" s="27">
        <v>107</v>
      </c>
      <c r="B126" s="27"/>
      <c r="C126" s="31" t="s">
        <v>568</v>
      </c>
      <c r="D126" s="33" t="s">
        <v>210</v>
      </c>
      <c r="E126" s="28">
        <v>11</v>
      </c>
    </row>
    <row r="127" spans="1:5" s="20" customFormat="1" ht="18.600000000000001" x14ac:dyDescent="0.3">
      <c r="A127" s="27">
        <v>108</v>
      </c>
      <c r="B127" s="27"/>
      <c r="C127" s="31" t="s">
        <v>399</v>
      </c>
      <c r="D127" s="33" t="s">
        <v>569</v>
      </c>
      <c r="E127" s="28">
        <v>1</v>
      </c>
    </row>
    <row r="128" spans="1:5" s="20" customFormat="1" x14ac:dyDescent="0.3"/>
    <row r="129" s="20" customFormat="1" x14ac:dyDescent="0.3"/>
    <row r="130" s="20" customFormat="1" x14ac:dyDescent="0.3"/>
    <row r="131" s="20" customFormat="1" x14ac:dyDescent="0.3"/>
    <row r="132" s="20" customFormat="1" x14ac:dyDescent="0.3"/>
    <row r="133" s="20" customFormat="1" x14ac:dyDescent="0.3"/>
    <row r="134" s="20" customFormat="1" x14ac:dyDescent="0.3"/>
    <row r="135" s="20" customFormat="1" x14ac:dyDescent="0.3"/>
    <row r="136" s="20" customFormat="1" x14ac:dyDescent="0.3"/>
    <row r="137" s="20" customFormat="1" x14ac:dyDescent="0.3"/>
    <row r="138" s="20" customFormat="1" x14ac:dyDescent="0.3"/>
    <row r="139" s="20" customFormat="1" x14ac:dyDescent="0.3"/>
    <row r="140" s="20" customFormat="1" x14ac:dyDescent="0.3"/>
    <row r="141" s="20" customFormat="1" x14ac:dyDescent="0.3"/>
    <row r="142" s="20" customFormat="1" x14ac:dyDescent="0.3"/>
    <row r="143" s="20" customFormat="1" x14ac:dyDescent="0.3"/>
    <row r="144" s="20" customFormat="1" x14ac:dyDescent="0.3"/>
    <row r="145" s="20" customFormat="1" x14ac:dyDescent="0.3"/>
    <row r="146" s="20" customFormat="1" x14ac:dyDescent="0.3"/>
    <row r="147" s="20" customFormat="1" x14ac:dyDescent="0.3"/>
    <row r="148" s="20" customFormat="1" x14ac:dyDescent="0.3"/>
    <row r="149" s="20" customFormat="1" x14ac:dyDescent="0.3"/>
    <row r="150" s="20" customFormat="1" x14ac:dyDescent="0.3"/>
    <row r="151" s="20" customFormat="1" x14ac:dyDescent="0.3"/>
    <row r="152" s="20" customFormat="1" x14ac:dyDescent="0.3"/>
    <row r="153" s="20" customFormat="1" x14ac:dyDescent="0.3"/>
    <row r="154" s="20" customFormat="1" x14ac:dyDescent="0.3"/>
    <row r="155" s="20" customFormat="1" x14ac:dyDescent="0.3"/>
    <row r="156" s="20" customFormat="1" x14ac:dyDescent="0.3"/>
    <row r="157" s="20" customFormat="1" x14ac:dyDescent="0.3"/>
    <row r="158" s="20" customFormat="1" x14ac:dyDescent="0.3"/>
    <row r="159" s="20" customFormat="1" x14ac:dyDescent="0.3"/>
    <row r="160" s="20" customFormat="1" x14ac:dyDescent="0.3"/>
    <row r="161" s="20" customFormat="1" x14ac:dyDescent="0.3"/>
    <row r="162" s="20" customFormat="1" x14ac:dyDescent="0.3"/>
    <row r="163" s="20" customFormat="1" x14ac:dyDescent="0.3"/>
    <row r="164" s="20" customFormat="1" x14ac:dyDescent="0.3"/>
    <row r="165" s="20" customFormat="1" x14ac:dyDescent="0.3"/>
    <row r="166" s="20" customFormat="1" x14ac:dyDescent="0.3"/>
    <row r="167" s="20" customFormat="1" x14ac:dyDescent="0.3"/>
    <row r="168" s="20" customFormat="1" x14ac:dyDescent="0.3"/>
    <row r="169" s="20" customFormat="1" x14ac:dyDescent="0.3"/>
    <row r="170" s="20" customFormat="1" x14ac:dyDescent="0.3"/>
    <row r="171" s="20" customFormat="1" x14ac:dyDescent="0.3"/>
    <row r="172" s="20" customFormat="1" x14ac:dyDescent="0.3"/>
    <row r="173" s="20" customFormat="1" x14ac:dyDescent="0.3"/>
    <row r="174" s="20" customFormat="1" x14ac:dyDescent="0.3"/>
    <row r="175" s="20" customFormat="1" x14ac:dyDescent="0.3"/>
    <row r="176" s="20" customFormat="1" x14ac:dyDescent="0.3"/>
    <row r="177" s="20" customFormat="1" x14ac:dyDescent="0.3"/>
    <row r="178" s="20" customFormat="1" x14ac:dyDescent="0.3"/>
    <row r="179" s="20" customFormat="1" x14ac:dyDescent="0.3"/>
    <row r="180" s="20" customFormat="1" x14ac:dyDescent="0.3"/>
    <row r="181" s="20" customFormat="1" x14ac:dyDescent="0.3"/>
    <row r="182" s="20" customFormat="1" x14ac:dyDescent="0.3"/>
    <row r="183" s="20" customFormat="1" x14ac:dyDescent="0.3"/>
    <row r="184" s="20" customFormat="1" x14ac:dyDescent="0.3"/>
    <row r="185" s="20" customFormat="1" x14ac:dyDescent="0.3"/>
    <row r="186" s="20" customFormat="1" x14ac:dyDescent="0.3"/>
    <row r="187" s="20" customFormat="1" x14ac:dyDescent="0.3"/>
    <row r="188" s="20" customFormat="1" x14ac:dyDescent="0.3"/>
    <row r="189" s="20" customFormat="1" x14ac:dyDescent="0.3"/>
    <row r="190" s="20" customFormat="1" x14ac:dyDescent="0.3"/>
    <row r="191" s="20" customFormat="1" x14ac:dyDescent="0.3"/>
    <row r="192" s="20" customFormat="1" x14ac:dyDescent="0.3"/>
    <row r="193" s="20" customFormat="1" x14ac:dyDescent="0.3"/>
    <row r="194" s="20" customFormat="1" x14ac:dyDescent="0.3"/>
    <row r="195" s="20" customFormat="1" x14ac:dyDescent="0.3"/>
    <row r="196" s="20" customFormat="1" x14ac:dyDescent="0.3"/>
    <row r="197" s="20" customFormat="1" x14ac:dyDescent="0.3"/>
    <row r="198" s="20" customFormat="1" x14ac:dyDescent="0.3"/>
    <row r="199" s="20" customFormat="1" x14ac:dyDescent="0.3"/>
    <row r="200" s="20" customFormat="1" x14ac:dyDescent="0.3"/>
    <row r="201" s="20" customFormat="1" x14ac:dyDescent="0.3"/>
    <row r="202" s="20" customFormat="1" x14ac:dyDescent="0.3"/>
    <row r="203" s="20" customFormat="1" x14ac:dyDescent="0.3"/>
    <row r="204" s="20" customFormat="1" x14ac:dyDescent="0.3"/>
    <row r="205" s="20" customFormat="1" x14ac:dyDescent="0.3"/>
    <row r="206" s="20" customFormat="1" x14ac:dyDescent="0.3"/>
    <row r="207" s="20" customFormat="1" x14ac:dyDescent="0.3"/>
    <row r="208" s="20" customFormat="1" x14ac:dyDescent="0.3"/>
    <row r="209" s="20" customFormat="1" x14ac:dyDescent="0.3"/>
    <row r="210" s="20" customFormat="1" x14ac:dyDescent="0.3"/>
    <row r="211" s="20" customFormat="1" x14ac:dyDescent="0.3"/>
    <row r="212" s="20" customFormat="1" x14ac:dyDescent="0.3"/>
    <row r="213" s="20" customFormat="1" x14ac:dyDescent="0.3"/>
    <row r="214" s="20" customFormat="1" x14ac:dyDescent="0.3"/>
    <row r="215" s="20" customFormat="1" x14ac:dyDescent="0.3"/>
    <row r="216" s="20" customFormat="1" x14ac:dyDescent="0.3"/>
    <row r="217" s="20" customFormat="1" x14ac:dyDescent="0.3"/>
    <row r="218" s="20" customFormat="1" x14ac:dyDescent="0.3"/>
    <row r="219" s="20" customFormat="1" x14ac:dyDescent="0.3"/>
    <row r="220" s="20" customFormat="1" x14ac:dyDescent="0.3"/>
    <row r="221" s="20" customFormat="1" x14ac:dyDescent="0.3"/>
    <row r="222" s="20" customFormat="1" x14ac:dyDescent="0.3"/>
    <row r="223" s="20" customFormat="1" x14ac:dyDescent="0.3"/>
    <row r="224" s="20" customFormat="1" x14ac:dyDescent="0.3"/>
    <row r="225" s="20" customFormat="1" x14ac:dyDescent="0.3"/>
    <row r="226" s="20" customFormat="1" x14ac:dyDescent="0.3"/>
    <row r="227" s="20" customFormat="1" x14ac:dyDescent="0.3"/>
    <row r="228" s="20" customFormat="1" x14ac:dyDescent="0.3"/>
    <row r="229" s="20" customFormat="1" x14ac:dyDescent="0.3"/>
    <row r="230" s="20" customFormat="1" x14ac:dyDescent="0.3"/>
    <row r="231" s="20" customFormat="1" x14ac:dyDescent="0.3"/>
    <row r="232" s="20" customFormat="1" x14ac:dyDescent="0.3"/>
    <row r="233" s="20" customFormat="1" x14ac:dyDescent="0.3"/>
    <row r="234" s="20" customFormat="1" x14ac:dyDescent="0.3"/>
    <row r="235" s="20" customFormat="1" x14ac:dyDescent="0.3"/>
    <row r="236" s="20" customFormat="1" x14ac:dyDescent="0.3"/>
    <row r="237" s="20" customFormat="1" x14ac:dyDescent="0.3"/>
    <row r="238" s="20" customFormat="1" x14ac:dyDescent="0.3"/>
    <row r="239" s="20" customFormat="1" x14ac:dyDescent="0.3"/>
    <row r="240" s="20" customFormat="1" x14ac:dyDescent="0.3"/>
    <row r="241" s="20" customFormat="1" x14ac:dyDescent="0.3"/>
    <row r="242" s="20" customFormat="1" x14ac:dyDescent="0.3"/>
    <row r="243" s="20" customFormat="1" x14ac:dyDescent="0.3"/>
    <row r="244" s="20" customFormat="1" x14ac:dyDescent="0.3"/>
    <row r="245" s="20" customFormat="1" x14ac:dyDescent="0.3"/>
    <row r="246" s="20" customFormat="1" x14ac:dyDescent="0.3"/>
    <row r="247" s="20" customFormat="1" x14ac:dyDescent="0.3"/>
    <row r="248" s="20" customFormat="1" x14ac:dyDescent="0.3"/>
    <row r="249" s="20" customFormat="1" x14ac:dyDescent="0.3"/>
    <row r="250" s="20" customFormat="1" x14ac:dyDescent="0.3"/>
    <row r="251" s="20" customFormat="1" x14ac:dyDescent="0.3"/>
    <row r="252" s="20" customFormat="1" x14ac:dyDescent="0.3"/>
    <row r="253" s="20" customFormat="1" x14ac:dyDescent="0.3"/>
    <row r="254" s="20" customFormat="1" x14ac:dyDescent="0.3"/>
    <row r="255" s="20" customFormat="1" x14ac:dyDescent="0.3"/>
    <row r="256" s="20" customFormat="1" x14ac:dyDescent="0.3"/>
    <row r="257" s="20" customFormat="1" x14ac:dyDescent="0.3"/>
    <row r="258" s="20" customFormat="1" x14ac:dyDescent="0.3"/>
    <row r="259" s="20" customFormat="1" x14ac:dyDescent="0.3"/>
    <row r="260" s="20" customFormat="1" x14ac:dyDescent="0.3"/>
    <row r="261" s="20" customFormat="1" x14ac:dyDescent="0.3"/>
    <row r="262" s="20" customFormat="1" x14ac:dyDescent="0.3"/>
    <row r="263" s="20" customFormat="1" x14ac:dyDescent="0.3"/>
    <row r="264" s="20" customFormat="1" x14ac:dyDescent="0.3"/>
    <row r="265" s="20" customFormat="1" x14ac:dyDescent="0.3"/>
    <row r="266" s="20" customFormat="1" x14ac:dyDescent="0.3"/>
    <row r="267" s="20" customFormat="1" x14ac:dyDescent="0.3"/>
    <row r="268" s="20" customFormat="1" x14ac:dyDescent="0.3"/>
    <row r="269" s="20" customFormat="1" x14ac:dyDescent="0.3"/>
    <row r="270" s="20" customFormat="1" x14ac:dyDescent="0.3"/>
    <row r="271" s="20" customFormat="1" x14ac:dyDescent="0.3"/>
    <row r="272" s="20" customFormat="1" x14ac:dyDescent="0.3"/>
    <row r="273" s="20" customFormat="1" x14ac:dyDescent="0.3"/>
    <row r="274" s="20" customFormat="1" x14ac:dyDescent="0.3"/>
    <row r="275" s="20" customFormat="1" x14ac:dyDescent="0.3"/>
    <row r="276" s="20" customFormat="1" x14ac:dyDescent="0.3"/>
    <row r="277" s="20" customFormat="1" x14ac:dyDescent="0.3"/>
    <row r="278" s="20" customFormat="1" x14ac:dyDescent="0.3"/>
    <row r="279" s="20" customFormat="1" x14ac:dyDescent="0.3"/>
    <row r="280" s="20" customFormat="1" x14ac:dyDescent="0.3"/>
    <row r="281" s="20" customFormat="1" x14ac:dyDescent="0.3"/>
    <row r="282" s="20" customFormat="1" x14ac:dyDescent="0.3"/>
    <row r="283" s="20" customFormat="1" x14ac:dyDescent="0.3"/>
    <row r="284" s="20" customFormat="1" x14ac:dyDescent="0.3"/>
    <row r="285" s="20" customFormat="1" x14ac:dyDescent="0.3"/>
    <row r="286" s="20" customFormat="1" x14ac:dyDescent="0.3"/>
    <row r="287" s="20" customFormat="1" x14ac:dyDescent="0.3"/>
    <row r="288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="20" customFormat="1" x14ac:dyDescent="0.3"/>
    <row r="354" s="20" customFormat="1" x14ac:dyDescent="0.3"/>
    <row r="355" s="20" customFormat="1" x14ac:dyDescent="0.3"/>
    <row r="356" s="20" customFormat="1" x14ac:dyDescent="0.3"/>
    <row r="357" s="20" customFormat="1" x14ac:dyDescent="0.3"/>
    <row r="358" s="20" customFormat="1" x14ac:dyDescent="0.3"/>
    <row r="359" s="20" customFormat="1" x14ac:dyDescent="0.3"/>
    <row r="360" s="20" customFormat="1" x14ac:dyDescent="0.3"/>
    <row r="361" s="20" customFormat="1" x14ac:dyDescent="0.3"/>
    <row r="362" s="20" customFormat="1" x14ac:dyDescent="0.3"/>
    <row r="363" s="20" customFormat="1" x14ac:dyDescent="0.3"/>
    <row r="364" s="20" customFormat="1" x14ac:dyDescent="0.3"/>
    <row r="365" s="20" customFormat="1" x14ac:dyDescent="0.3"/>
    <row r="366" s="20" customFormat="1" x14ac:dyDescent="0.3"/>
    <row r="367" s="20" customFormat="1" x14ac:dyDescent="0.3"/>
    <row r="368" s="20" customFormat="1" x14ac:dyDescent="0.3"/>
    <row r="369" s="20" customFormat="1" x14ac:dyDescent="0.3"/>
    <row r="370" s="20" customFormat="1" x14ac:dyDescent="0.3"/>
    <row r="371" s="20" customFormat="1" x14ac:dyDescent="0.3"/>
    <row r="372" s="20" customFormat="1" x14ac:dyDescent="0.3"/>
    <row r="373" s="20" customFormat="1" x14ac:dyDescent="0.3"/>
    <row r="374" s="20" customFormat="1" x14ac:dyDescent="0.3"/>
    <row r="375" s="20" customFormat="1" x14ac:dyDescent="0.3"/>
    <row r="376" s="20" customFormat="1" x14ac:dyDescent="0.3"/>
    <row r="377" s="20" customFormat="1" x14ac:dyDescent="0.3"/>
    <row r="378" s="20" customFormat="1" x14ac:dyDescent="0.3"/>
    <row r="379" s="20" customFormat="1" x14ac:dyDescent="0.3"/>
    <row r="380" s="20" customFormat="1" x14ac:dyDescent="0.3"/>
    <row r="381" s="20" customFormat="1" x14ac:dyDescent="0.3"/>
    <row r="382" s="20" customFormat="1" x14ac:dyDescent="0.3"/>
    <row r="383" s="20" customFormat="1" x14ac:dyDescent="0.3"/>
    <row r="384" s="20" customFormat="1" x14ac:dyDescent="0.3"/>
    <row r="385" s="20" customFormat="1" x14ac:dyDescent="0.3"/>
    <row r="386" s="20" customFormat="1" x14ac:dyDescent="0.3"/>
    <row r="387" s="20" customFormat="1" x14ac:dyDescent="0.3"/>
    <row r="388" s="20" customFormat="1" x14ac:dyDescent="0.3"/>
    <row r="389" s="20" customFormat="1" x14ac:dyDescent="0.3"/>
    <row r="390" s="20" customFormat="1" x14ac:dyDescent="0.3"/>
    <row r="391" s="20" customFormat="1" x14ac:dyDescent="0.3"/>
    <row r="392" s="20" customFormat="1" x14ac:dyDescent="0.3"/>
    <row r="393" s="20" customFormat="1" x14ac:dyDescent="0.3"/>
    <row r="394" s="20" customFormat="1" x14ac:dyDescent="0.3"/>
    <row r="395" s="20" customFormat="1" x14ac:dyDescent="0.3"/>
    <row r="396" s="20" customFormat="1" x14ac:dyDescent="0.3"/>
    <row r="397" s="20" customFormat="1" x14ac:dyDescent="0.3"/>
    <row r="398" s="20" customFormat="1" x14ac:dyDescent="0.3"/>
    <row r="399" s="20" customFormat="1" x14ac:dyDescent="0.3"/>
    <row r="400" s="20" customFormat="1" x14ac:dyDescent="0.3"/>
    <row r="401" s="20" customFormat="1" x14ac:dyDescent="0.3"/>
    <row r="402" s="20" customFormat="1" x14ac:dyDescent="0.3"/>
    <row r="403" s="20" customFormat="1" x14ac:dyDescent="0.3"/>
    <row r="404" s="20" customFormat="1" x14ac:dyDescent="0.3"/>
    <row r="405" s="20" customFormat="1" x14ac:dyDescent="0.3"/>
    <row r="406" s="20" customFormat="1" x14ac:dyDescent="0.3"/>
    <row r="407" s="20" customFormat="1" x14ac:dyDescent="0.3"/>
    <row r="408" s="20" customFormat="1" x14ac:dyDescent="0.3"/>
    <row r="409" s="20" customFormat="1" x14ac:dyDescent="0.3"/>
    <row r="410" s="20" customFormat="1" x14ac:dyDescent="0.3"/>
    <row r="411" s="20" customFormat="1" x14ac:dyDescent="0.3"/>
    <row r="412" s="20" customFormat="1" x14ac:dyDescent="0.3"/>
    <row r="413" s="20" customFormat="1" x14ac:dyDescent="0.3"/>
    <row r="414" s="20" customFormat="1" x14ac:dyDescent="0.3"/>
    <row r="415" s="20" customFormat="1" x14ac:dyDescent="0.3"/>
    <row r="416" s="20" customFormat="1" x14ac:dyDescent="0.3"/>
    <row r="417" s="20" customFormat="1" x14ac:dyDescent="0.3"/>
    <row r="418" s="20" customFormat="1" x14ac:dyDescent="0.3"/>
    <row r="419" s="20" customFormat="1" x14ac:dyDescent="0.3"/>
    <row r="420" s="20" customFormat="1" x14ac:dyDescent="0.3"/>
    <row r="421" s="20" customFormat="1" x14ac:dyDescent="0.3"/>
    <row r="422" s="20" customFormat="1" x14ac:dyDescent="0.3"/>
    <row r="423" s="20" customFormat="1" x14ac:dyDescent="0.3"/>
    <row r="424" s="20" customFormat="1" x14ac:dyDescent="0.3"/>
    <row r="425" s="20" customFormat="1" x14ac:dyDescent="0.3"/>
    <row r="426" s="20" customFormat="1" x14ac:dyDescent="0.3"/>
    <row r="427" s="20" customFormat="1" x14ac:dyDescent="0.3"/>
    <row r="428" s="20" customFormat="1" x14ac:dyDescent="0.3"/>
    <row r="429" s="20" customFormat="1" x14ac:dyDescent="0.3"/>
    <row r="430" s="20" customFormat="1" x14ac:dyDescent="0.3"/>
    <row r="431" s="20" customFormat="1" x14ac:dyDescent="0.3"/>
    <row r="432" s="20" customFormat="1" x14ac:dyDescent="0.3"/>
    <row r="433" s="20" customFormat="1" x14ac:dyDescent="0.3"/>
    <row r="434" s="20" customFormat="1" x14ac:dyDescent="0.3"/>
    <row r="435" s="20" customFormat="1" x14ac:dyDescent="0.3"/>
    <row r="436" s="20" customFormat="1" x14ac:dyDescent="0.3"/>
    <row r="437" s="20" customFormat="1" x14ac:dyDescent="0.3"/>
    <row r="438" s="20" customFormat="1" x14ac:dyDescent="0.3"/>
    <row r="439" s="20" customFormat="1" x14ac:dyDescent="0.3"/>
    <row r="440" s="20" customFormat="1" x14ac:dyDescent="0.3"/>
    <row r="441" s="20" customFormat="1" x14ac:dyDescent="0.3"/>
    <row r="442" s="20" customFormat="1" x14ac:dyDescent="0.3"/>
    <row r="443" s="20" customFormat="1" x14ac:dyDescent="0.3"/>
    <row r="444" s="20" customFormat="1" x14ac:dyDescent="0.3"/>
    <row r="445" s="20" customFormat="1" x14ac:dyDescent="0.3"/>
    <row r="446" s="20" customFormat="1" x14ac:dyDescent="0.3"/>
    <row r="447" s="20" customFormat="1" x14ac:dyDescent="0.3"/>
    <row r="448" s="20" customFormat="1" x14ac:dyDescent="0.3"/>
    <row r="449" s="20" customFormat="1" x14ac:dyDescent="0.3"/>
    <row r="450" s="20" customFormat="1" x14ac:dyDescent="0.3"/>
    <row r="451" s="20" customFormat="1" x14ac:dyDescent="0.3"/>
    <row r="452" s="20" customFormat="1" x14ac:dyDescent="0.3"/>
    <row r="453" s="20" customFormat="1" x14ac:dyDescent="0.3"/>
    <row r="454" s="20" customFormat="1" x14ac:dyDescent="0.3"/>
    <row r="455" s="20" customFormat="1" x14ac:dyDescent="0.3"/>
    <row r="456" s="20" customFormat="1" x14ac:dyDescent="0.3"/>
    <row r="457" s="20" customFormat="1" x14ac:dyDescent="0.3"/>
    <row r="458" s="20" customFormat="1" x14ac:dyDescent="0.3"/>
    <row r="459" s="20" customFormat="1" x14ac:dyDescent="0.3"/>
    <row r="460" s="20" customFormat="1" x14ac:dyDescent="0.3"/>
    <row r="461" s="20" customFormat="1" x14ac:dyDescent="0.3"/>
    <row r="462" s="20" customFormat="1" x14ac:dyDescent="0.3"/>
    <row r="463" s="20" customFormat="1" x14ac:dyDescent="0.3"/>
    <row r="464" s="20" customFormat="1" x14ac:dyDescent="0.3"/>
    <row r="465" s="20" customFormat="1" x14ac:dyDescent="0.3"/>
    <row r="466" s="20" customFormat="1" x14ac:dyDescent="0.3"/>
    <row r="467" s="20" customFormat="1" x14ac:dyDescent="0.3"/>
    <row r="468" s="20" customFormat="1" x14ac:dyDescent="0.3"/>
    <row r="469" s="20" customFormat="1" x14ac:dyDescent="0.3"/>
    <row r="470" s="20" customFormat="1" x14ac:dyDescent="0.3"/>
    <row r="471" s="20" customFormat="1" x14ac:dyDescent="0.3"/>
    <row r="472" s="20" customFormat="1" x14ac:dyDescent="0.3"/>
    <row r="473" s="20" customFormat="1" x14ac:dyDescent="0.3"/>
    <row r="474" s="20" customFormat="1" x14ac:dyDescent="0.3"/>
    <row r="475" s="20" customFormat="1" x14ac:dyDescent="0.3"/>
    <row r="476" s="20" customFormat="1" x14ac:dyDescent="0.3"/>
    <row r="477" s="20" customFormat="1" x14ac:dyDescent="0.3"/>
    <row r="478" s="20" customFormat="1" x14ac:dyDescent="0.3"/>
    <row r="479" s="20" customFormat="1" x14ac:dyDescent="0.3"/>
    <row r="480" s="20" customFormat="1" x14ac:dyDescent="0.3"/>
    <row r="481" s="20" customFormat="1" x14ac:dyDescent="0.3"/>
    <row r="482" s="20" customFormat="1" x14ac:dyDescent="0.3"/>
    <row r="483" s="20" customFormat="1" x14ac:dyDescent="0.3"/>
    <row r="484" s="20" customFormat="1" x14ac:dyDescent="0.3"/>
    <row r="485" s="20" customFormat="1" x14ac:dyDescent="0.3"/>
    <row r="486" s="20" customFormat="1" x14ac:dyDescent="0.3"/>
    <row r="487" s="20" customFormat="1" x14ac:dyDescent="0.3"/>
    <row r="488" s="20" customFormat="1" x14ac:dyDescent="0.3"/>
    <row r="489" s="20" customFormat="1" x14ac:dyDescent="0.3"/>
    <row r="490" s="20" customFormat="1" x14ac:dyDescent="0.3"/>
    <row r="491" s="20" customFormat="1" x14ac:dyDescent="0.3"/>
    <row r="492" s="20" customFormat="1" x14ac:dyDescent="0.3"/>
    <row r="493" s="20" customFormat="1" x14ac:dyDescent="0.3"/>
    <row r="494" s="20" customFormat="1" x14ac:dyDescent="0.3"/>
    <row r="495" s="20" customFormat="1" x14ac:dyDescent="0.3"/>
    <row r="496" s="20" customFormat="1" x14ac:dyDescent="0.3"/>
    <row r="497" s="20" customFormat="1" x14ac:dyDescent="0.3"/>
    <row r="498" s="20" customFormat="1" x14ac:dyDescent="0.3"/>
    <row r="499" s="20" customFormat="1" x14ac:dyDescent="0.3"/>
    <row r="500" s="20" customFormat="1" x14ac:dyDescent="0.3"/>
    <row r="501" s="20" customFormat="1" x14ac:dyDescent="0.3"/>
    <row r="502" s="20" customFormat="1" x14ac:dyDescent="0.3"/>
    <row r="503" s="20" customFormat="1" x14ac:dyDescent="0.3"/>
    <row r="504" s="20" customFormat="1" x14ac:dyDescent="0.3"/>
    <row r="505" s="20" customFormat="1" x14ac:dyDescent="0.3"/>
    <row r="506" s="20" customFormat="1" x14ac:dyDescent="0.3"/>
    <row r="507" s="20" customFormat="1" x14ac:dyDescent="0.3"/>
    <row r="508" s="20" customFormat="1" x14ac:dyDescent="0.3"/>
    <row r="509" s="20" customFormat="1" x14ac:dyDescent="0.3"/>
    <row r="510" s="20" customFormat="1" x14ac:dyDescent="0.3"/>
    <row r="511" s="20" customFormat="1" x14ac:dyDescent="0.3"/>
    <row r="512" s="20" customFormat="1" x14ac:dyDescent="0.3"/>
    <row r="513" s="20" customFormat="1" x14ac:dyDescent="0.3"/>
    <row r="514" s="20" customFormat="1" x14ac:dyDescent="0.3"/>
    <row r="515" s="20" customFormat="1" x14ac:dyDescent="0.3"/>
    <row r="516" s="20" customFormat="1" x14ac:dyDescent="0.3"/>
    <row r="517" s="20" customFormat="1" x14ac:dyDescent="0.3"/>
    <row r="518" s="20" customFormat="1" x14ac:dyDescent="0.3"/>
    <row r="519" s="20" customFormat="1" x14ac:dyDescent="0.3"/>
    <row r="520" s="20" customFormat="1" x14ac:dyDescent="0.3"/>
    <row r="521" s="20" customFormat="1" x14ac:dyDescent="0.3"/>
    <row r="522" s="20" customFormat="1" x14ac:dyDescent="0.3"/>
    <row r="523" s="20" customFormat="1" x14ac:dyDescent="0.3"/>
    <row r="524" s="20" customFormat="1" x14ac:dyDescent="0.3"/>
    <row r="525" s="20" customFormat="1" x14ac:dyDescent="0.3"/>
    <row r="526" s="20" customFormat="1" x14ac:dyDescent="0.3"/>
    <row r="527" s="20" customFormat="1" x14ac:dyDescent="0.3"/>
    <row r="528" s="20" customFormat="1" x14ac:dyDescent="0.3"/>
    <row r="529" s="20" customFormat="1" x14ac:dyDescent="0.3"/>
    <row r="530" s="20" customFormat="1" x14ac:dyDescent="0.3"/>
    <row r="531" s="20" customFormat="1" x14ac:dyDescent="0.3"/>
    <row r="532" s="20" customFormat="1" x14ac:dyDescent="0.3"/>
    <row r="533" s="20" customFormat="1" x14ac:dyDescent="0.3"/>
    <row r="534" s="20" customFormat="1" x14ac:dyDescent="0.3"/>
    <row r="535" s="20" customFormat="1" x14ac:dyDescent="0.3"/>
    <row r="536" s="20" customFormat="1" x14ac:dyDescent="0.3"/>
    <row r="537" s="20" customFormat="1" x14ac:dyDescent="0.3"/>
    <row r="538" s="20" customFormat="1" x14ac:dyDescent="0.3"/>
    <row r="539" s="20" customFormat="1" x14ac:dyDescent="0.3"/>
    <row r="540" s="20" customFormat="1" x14ac:dyDescent="0.3"/>
    <row r="541" s="20" customFormat="1" x14ac:dyDescent="0.3"/>
    <row r="542" s="20" customFormat="1" x14ac:dyDescent="0.3"/>
    <row r="543" s="20" customFormat="1" x14ac:dyDescent="0.3"/>
    <row r="544" s="20" customFormat="1" x14ac:dyDescent="0.3"/>
    <row r="545" s="20" customFormat="1" x14ac:dyDescent="0.3"/>
    <row r="546" s="20" customFormat="1" x14ac:dyDescent="0.3"/>
    <row r="547" s="20" customFormat="1" x14ac:dyDescent="0.3"/>
    <row r="548" s="20" customFormat="1" x14ac:dyDescent="0.3"/>
    <row r="549" s="20" customFormat="1" x14ac:dyDescent="0.3"/>
    <row r="550" s="20" customFormat="1" x14ac:dyDescent="0.3"/>
    <row r="551" s="20" customFormat="1" x14ac:dyDescent="0.3"/>
    <row r="552" s="20" customFormat="1" x14ac:dyDescent="0.3"/>
    <row r="553" s="20" customFormat="1" x14ac:dyDescent="0.3"/>
    <row r="554" s="20" customFormat="1" x14ac:dyDescent="0.3"/>
    <row r="555" s="20" customFormat="1" x14ac:dyDescent="0.3"/>
    <row r="556" s="20" customFormat="1" x14ac:dyDescent="0.3"/>
    <row r="557" s="20" customFormat="1" x14ac:dyDescent="0.3"/>
    <row r="558" s="20" customFormat="1" x14ac:dyDescent="0.3"/>
    <row r="559" s="20" customFormat="1" x14ac:dyDescent="0.3"/>
    <row r="560" s="20" customFormat="1" x14ac:dyDescent="0.3"/>
    <row r="561" s="20" customFormat="1" x14ac:dyDescent="0.3"/>
    <row r="562" s="20" customFormat="1" x14ac:dyDescent="0.3"/>
    <row r="563" s="20" customFormat="1" x14ac:dyDescent="0.3"/>
    <row r="564" s="20" customFormat="1" x14ac:dyDescent="0.3"/>
    <row r="565" s="20" customFormat="1" x14ac:dyDescent="0.3"/>
    <row r="566" s="20" customFormat="1" x14ac:dyDescent="0.3"/>
    <row r="567" s="20" customFormat="1" x14ac:dyDescent="0.3"/>
    <row r="568" s="20" customFormat="1" x14ac:dyDescent="0.3"/>
    <row r="569" s="20" customFormat="1" x14ac:dyDescent="0.3"/>
    <row r="570" s="20" customFormat="1" x14ac:dyDescent="0.3"/>
    <row r="571" s="20" customFormat="1" x14ac:dyDescent="0.3"/>
    <row r="572" s="20" customFormat="1" x14ac:dyDescent="0.3"/>
    <row r="573" s="20" customFormat="1" x14ac:dyDescent="0.3"/>
    <row r="574" s="20" customFormat="1" x14ac:dyDescent="0.3"/>
    <row r="575" s="20" customFormat="1" x14ac:dyDescent="0.3"/>
    <row r="576" s="20" customFormat="1" x14ac:dyDescent="0.3"/>
    <row r="577" s="20" customFormat="1" x14ac:dyDescent="0.3"/>
    <row r="578" s="20" customFormat="1" x14ac:dyDescent="0.3"/>
    <row r="579" s="20" customFormat="1" x14ac:dyDescent="0.3"/>
    <row r="580" s="20" customFormat="1" x14ac:dyDescent="0.3"/>
    <row r="581" s="20" customFormat="1" x14ac:dyDescent="0.3"/>
    <row r="582" s="20" customFormat="1" x14ac:dyDescent="0.3"/>
    <row r="583" s="20" customFormat="1" x14ac:dyDescent="0.3"/>
    <row r="584" s="20" customFormat="1" x14ac:dyDescent="0.3"/>
    <row r="585" s="20" customFormat="1" x14ac:dyDescent="0.3"/>
    <row r="586" s="20" customFormat="1" x14ac:dyDescent="0.3"/>
    <row r="587" s="20" customFormat="1" x14ac:dyDescent="0.3"/>
    <row r="588" s="20" customFormat="1" x14ac:dyDescent="0.3"/>
    <row r="589" s="20" customFormat="1" x14ac:dyDescent="0.3"/>
    <row r="590" s="20" customFormat="1" x14ac:dyDescent="0.3"/>
    <row r="591" s="20" customFormat="1" x14ac:dyDescent="0.3"/>
    <row r="592" s="20" customFormat="1" x14ac:dyDescent="0.3"/>
    <row r="593" s="20" customFormat="1" x14ac:dyDescent="0.3"/>
    <row r="594" s="20" customFormat="1" x14ac:dyDescent="0.3"/>
    <row r="595" s="20" customFormat="1" x14ac:dyDescent="0.3"/>
    <row r="596" s="20" customFormat="1" x14ac:dyDescent="0.3"/>
    <row r="597" s="20" customFormat="1" x14ac:dyDescent="0.3"/>
    <row r="598" s="20" customFormat="1" x14ac:dyDescent="0.3"/>
    <row r="599" s="20" customFormat="1" x14ac:dyDescent="0.3"/>
    <row r="600" s="20" customFormat="1" x14ac:dyDescent="0.3"/>
    <row r="601" s="20" customFormat="1" x14ac:dyDescent="0.3"/>
    <row r="602" s="20" customFormat="1" x14ac:dyDescent="0.3"/>
    <row r="603" s="20" customFormat="1" x14ac:dyDescent="0.3"/>
    <row r="604" s="20" customFormat="1" x14ac:dyDescent="0.3"/>
    <row r="605" s="20" customFormat="1" x14ac:dyDescent="0.3"/>
    <row r="606" s="20" customFormat="1" x14ac:dyDescent="0.3"/>
    <row r="607" s="20" customFormat="1" x14ac:dyDescent="0.3"/>
    <row r="608" s="20" customFormat="1" x14ac:dyDescent="0.3"/>
    <row r="609" s="20" customFormat="1" x14ac:dyDescent="0.3"/>
    <row r="610" s="20" customFormat="1" x14ac:dyDescent="0.3"/>
    <row r="611" s="20" customFormat="1" x14ac:dyDescent="0.3"/>
    <row r="612" s="20" customFormat="1" x14ac:dyDescent="0.3"/>
    <row r="613" s="20" customFormat="1" x14ac:dyDescent="0.3"/>
    <row r="614" s="20" customFormat="1" x14ac:dyDescent="0.3"/>
    <row r="615" s="20" customFormat="1" x14ac:dyDescent="0.3"/>
    <row r="616" s="20" customFormat="1" x14ac:dyDescent="0.3"/>
    <row r="617" s="20" customFormat="1" x14ac:dyDescent="0.3"/>
    <row r="618" s="20" customFormat="1" x14ac:dyDescent="0.3"/>
    <row r="619" s="20" customFormat="1" x14ac:dyDescent="0.3"/>
    <row r="620" s="20" customFormat="1" x14ac:dyDescent="0.3"/>
    <row r="621" s="20" customFormat="1" x14ac:dyDescent="0.3"/>
    <row r="622" s="20" customFormat="1" x14ac:dyDescent="0.3"/>
    <row r="623" s="20" customFormat="1" x14ac:dyDescent="0.3"/>
    <row r="624" s="20" customFormat="1" x14ac:dyDescent="0.3"/>
    <row r="625" s="20" customFormat="1" x14ac:dyDescent="0.3"/>
    <row r="626" s="20" customFormat="1" x14ac:dyDescent="0.3"/>
    <row r="627" s="20" customFormat="1" x14ac:dyDescent="0.3"/>
    <row r="628" s="20" customFormat="1" x14ac:dyDescent="0.3"/>
    <row r="629" s="20" customFormat="1" x14ac:dyDescent="0.3"/>
    <row r="630" s="20" customFormat="1" x14ac:dyDescent="0.3"/>
    <row r="631" s="20" customFormat="1" x14ac:dyDescent="0.3"/>
    <row r="632" s="20" customFormat="1" x14ac:dyDescent="0.3"/>
    <row r="633" s="20" customFormat="1" x14ac:dyDescent="0.3"/>
    <row r="634" s="20" customFormat="1" x14ac:dyDescent="0.3"/>
    <row r="635" s="20" customFormat="1" x14ac:dyDescent="0.3"/>
    <row r="636" s="20" customFormat="1" x14ac:dyDescent="0.3"/>
    <row r="637" s="20" customFormat="1" x14ac:dyDescent="0.3"/>
    <row r="638" s="20" customFormat="1" x14ac:dyDescent="0.3"/>
    <row r="639" s="20" customFormat="1" x14ac:dyDescent="0.3"/>
    <row r="640" s="20" customFormat="1" x14ac:dyDescent="0.3"/>
    <row r="641" s="20" customFormat="1" x14ac:dyDescent="0.3"/>
    <row r="642" s="20" customFormat="1" x14ac:dyDescent="0.3"/>
    <row r="643" s="20" customFormat="1" x14ac:dyDescent="0.3"/>
    <row r="644" s="20" customFormat="1" x14ac:dyDescent="0.3"/>
    <row r="645" s="20" customFormat="1" x14ac:dyDescent="0.3"/>
    <row r="646" s="20" customFormat="1" x14ac:dyDescent="0.3"/>
    <row r="647" s="20" customFormat="1" x14ac:dyDescent="0.3"/>
    <row r="648" s="20" customFormat="1" x14ac:dyDescent="0.3"/>
    <row r="649" s="20" customFormat="1" x14ac:dyDescent="0.3"/>
    <row r="650" s="20" customFormat="1" x14ac:dyDescent="0.3"/>
    <row r="651" s="20" customFormat="1" x14ac:dyDescent="0.3"/>
    <row r="652" s="20" customFormat="1" x14ac:dyDescent="0.3"/>
    <row r="653" s="20" customFormat="1" x14ac:dyDescent="0.3"/>
    <row r="654" s="20" customFormat="1" x14ac:dyDescent="0.3"/>
    <row r="655" s="20" customFormat="1" x14ac:dyDescent="0.3"/>
    <row r="656" s="20" customFormat="1" x14ac:dyDescent="0.3"/>
    <row r="657" s="20" customFormat="1" x14ac:dyDescent="0.3"/>
    <row r="658" s="20" customFormat="1" x14ac:dyDescent="0.3"/>
    <row r="659" s="20" customFormat="1" x14ac:dyDescent="0.3"/>
    <row r="660" s="20" customFormat="1" x14ac:dyDescent="0.3"/>
    <row r="661" s="20" customFormat="1" x14ac:dyDescent="0.3"/>
    <row r="662" s="20" customFormat="1" x14ac:dyDescent="0.3"/>
    <row r="663" s="20" customFormat="1" x14ac:dyDescent="0.3"/>
    <row r="664" s="20" customFormat="1" x14ac:dyDescent="0.3"/>
    <row r="665" s="20" customFormat="1" x14ac:dyDescent="0.3"/>
    <row r="666" s="20" customFormat="1" x14ac:dyDescent="0.3"/>
    <row r="667" s="20" customFormat="1" x14ac:dyDescent="0.3"/>
    <row r="668" s="20" customFormat="1" x14ac:dyDescent="0.3"/>
    <row r="669" s="20" customFormat="1" x14ac:dyDescent="0.3"/>
    <row r="670" s="20" customFormat="1" x14ac:dyDescent="0.3"/>
    <row r="671" s="20" customFormat="1" x14ac:dyDescent="0.3"/>
    <row r="672" s="20" customFormat="1" x14ac:dyDescent="0.3"/>
    <row r="673" s="20" customFormat="1" x14ac:dyDescent="0.3"/>
    <row r="674" s="20" customFormat="1" x14ac:dyDescent="0.3"/>
    <row r="675" s="20" customFormat="1" x14ac:dyDescent="0.3"/>
    <row r="676" s="20" customFormat="1" x14ac:dyDescent="0.3"/>
    <row r="677" s="20" customFormat="1" x14ac:dyDescent="0.3"/>
    <row r="678" s="20" customFormat="1" x14ac:dyDescent="0.3"/>
    <row r="679" s="20" customFormat="1" x14ac:dyDescent="0.3"/>
    <row r="680" s="20" customFormat="1" x14ac:dyDescent="0.3"/>
    <row r="681" s="20" customFormat="1" x14ac:dyDescent="0.3"/>
    <row r="682" s="20" customFormat="1" x14ac:dyDescent="0.3"/>
    <row r="683" s="20" customFormat="1" x14ac:dyDescent="0.3"/>
    <row r="684" s="20" customFormat="1" x14ac:dyDescent="0.3"/>
    <row r="685" s="20" customFormat="1" x14ac:dyDescent="0.3"/>
    <row r="686" s="20" customFormat="1" x14ac:dyDescent="0.3"/>
    <row r="687" s="20" customFormat="1" x14ac:dyDescent="0.3"/>
    <row r="688" s="20" customFormat="1" x14ac:dyDescent="0.3"/>
    <row r="689" s="20" customFormat="1" x14ac:dyDescent="0.3"/>
    <row r="690" s="20" customFormat="1" x14ac:dyDescent="0.3"/>
    <row r="691" s="20" customFormat="1" x14ac:dyDescent="0.3"/>
    <row r="692" s="20" customFormat="1" x14ac:dyDescent="0.3"/>
    <row r="693" s="20" customFormat="1" x14ac:dyDescent="0.3"/>
    <row r="694" s="20" customFormat="1" x14ac:dyDescent="0.3"/>
    <row r="695" s="20" customFormat="1" x14ac:dyDescent="0.3"/>
    <row r="696" s="20" customFormat="1" x14ac:dyDescent="0.3"/>
    <row r="697" s="20" customFormat="1" x14ac:dyDescent="0.3"/>
    <row r="698" s="20" customFormat="1" x14ac:dyDescent="0.3"/>
    <row r="699" s="20" customFormat="1" x14ac:dyDescent="0.3"/>
    <row r="700" s="20" customFormat="1" x14ac:dyDescent="0.3"/>
    <row r="701" s="20" customFormat="1" x14ac:dyDescent="0.3"/>
    <row r="702" s="20" customFormat="1" x14ac:dyDescent="0.3"/>
    <row r="703" s="20" customFormat="1" x14ac:dyDescent="0.3"/>
    <row r="704" s="20" customFormat="1" x14ac:dyDescent="0.3"/>
    <row r="705" s="20" customFormat="1" x14ac:dyDescent="0.3"/>
    <row r="706" s="20" customFormat="1" x14ac:dyDescent="0.3"/>
    <row r="707" s="20" customFormat="1" x14ac:dyDescent="0.3"/>
    <row r="708" s="20" customFormat="1" x14ac:dyDescent="0.3"/>
    <row r="709" s="20" customFormat="1" x14ac:dyDescent="0.3"/>
    <row r="710" s="20" customFormat="1" x14ac:dyDescent="0.3"/>
    <row r="711" s="20" customFormat="1" x14ac:dyDescent="0.3"/>
    <row r="712" s="20" customFormat="1" x14ac:dyDescent="0.3"/>
    <row r="713" s="20" customFormat="1" x14ac:dyDescent="0.3"/>
    <row r="714" s="20" customFormat="1" x14ac:dyDescent="0.3"/>
    <row r="715" s="20" customFormat="1" x14ac:dyDescent="0.3"/>
    <row r="716" s="20" customFormat="1" x14ac:dyDescent="0.3"/>
    <row r="717" s="20" customFormat="1" x14ac:dyDescent="0.3"/>
    <row r="718" s="20" customFormat="1" x14ac:dyDescent="0.3"/>
    <row r="719" s="20" customFormat="1" x14ac:dyDescent="0.3"/>
    <row r="720" s="20" customFormat="1" x14ac:dyDescent="0.3"/>
    <row r="721" s="20" customFormat="1" x14ac:dyDescent="0.3"/>
    <row r="722" s="20" customFormat="1" x14ac:dyDescent="0.3"/>
    <row r="723" s="20" customFormat="1" x14ac:dyDescent="0.3"/>
    <row r="724" s="20" customFormat="1" x14ac:dyDescent="0.3"/>
    <row r="725" s="20" customFormat="1" x14ac:dyDescent="0.3"/>
    <row r="726" s="20" customFormat="1" x14ac:dyDescent="0.3"/>
    <row r="727" s="20" customFormat="1" x14ac:dyDescent="0.3"/>
    <row r="728" s="20" customFormat="1" x14ac:dyDescent="0.3"/>
    <row r="729" s="20" customFormat="1" x14ac:dyDescent="0.3"/>
    <row r="730" s="20" customFormat="1" x14ac:dyDescent="0.3"/>
    <row r="731" s="20" customFormat="1" x14ac:dyDescent="0.3"/>
    <row r="732" s="20" customFormat="1" x14ac:dyDescent="0.3"/>
    <row r="733" s="20" customFormat="1" x14ac:dyDescent="0.3"/>
    <row r="734" s="20" customFormat="1" x14ac:dyDescent="0.3"/>
    <row r="735" s="20" customFormat="1" x14ac:dyDescent="0.3"/>
    <row r="736" s="20" customFormat="1" x14ac:dyDescent="0.3"/>
    <row r="737" s="20" customFormat="1" x14ac:dyDescent="0.3"/>
    <row r="738" s="20" customFormat="1" x14ac:dyDescent="0.3"/>
    <row r="739" s="20" customFormat="1" x14ac:dyDescent="0.3"/>
    <row r="740" s="20" customFormat="1" x14ac:dyDescent="0.3"/>
    <row r="741" s="20" customFormat="1" x14ac:dyDescent="0.3"/>
    <row r="742" s="20" customFormat="1" x14ac:dyDescent="0.3"/>
    <row r="743" s="20" customFormat="1" x14ac:dyDescent="0.3"/>
    <row r="744" s="20" customFormat="1" x14ac:dyDescent="0.3"/>
    <row r="745" s="20" customFormat="1" x14ac:dyDescent="0.3"/>
    <row r="746" s="20" customFormat="1" x14ac:dyDescent="0.3"/>
    <row r="747" s="20" customFormat="1" x14ac:dyDescent="0.3"/>
    <row r="748" s="20" customFormat="1" x14ac:dyDescent="0.3"/>
    <row r="749" s="20" customFormat="1" x14ac:dyDescent="0.3"/>
    <row r="750" s="20" customFormat="1" x14ac:dyDescent="0.3"/>
    <row r="751" s="20" customFormat="1" x14ac:dyDescent="0.3"/>
    <row r="752" s="20" customFormat="1" x14ac:dyDescent="0.3"/>
    <row r="753" s="20" customFormat="1" x14ac:dyDescent="0.3"/>
    <row r="754" s="20" customFormat="1" x14ac:dyDescent="0.3"/>
    <row r="755" s="20" customFormat="1" x14ac:dyDescent="0.3"/>
    <row r="756" s="20" customFormat="1" x14ac:dyDescent="0.3"/>
    <row r="757" s="20" customFormat="1" x14ac:dyDescent="0.3"/>
    <row r="758" s="20" customFormat="1" x14ac:dyDescent="0.3"/>
    <row r="759" s="20" customFormat="1" x14ac:dyDescent="0.3"/>
    <row r="760" s="20" customFormat="1" x14ac:dyDescent="0.3"/>
    <row r="761" s="20" customFormat="1" x14ac:dyDescent="0.3"/>
    <row r="762" s="20" customFormat="1" x14ac:dyDescent="0.3"/>
    <row r="763" s="20" customFormat="1" x14ac:dyDescent="0.3"/>
    <row r="764" s="20" customFormat="1" x14ac:dyDescent="0.3"/>
    <row r="765" s="20" customFormat="1" x14ac:dyDescent="0.3"/>
    <row r="766" s="20" customFormat="1" x14ac:dyDescent="0.3"/>
    <row r="767" s="20" customFormat="1" x14ac:dyDescent="0.3"/>
    <row r="768" s="20" customFormat="1" x14ac:dyDescent="0.3"/>
    <row r="769" s="20" customFormat="1" x14ac:dyDescent="0.3"/>
    <row r="770" s="20" customFormat="1" x14ac:dyDescent="0.3"/>
    <row r="771" s="20" customFormat="1" x14ac:dyDescent="0.3"/>
    <row r="772" s="20" customFormat="1" x14ac:dyDescent="0.3"/>
    <row r="773" s="20" customFormat="1" x14ac:dyDescent="0.3"/>
    <row r="774" s="20" customFormat="1" x14ac:dyDescent="0.3"/>
    <row r="775" s="20" customFormat="1" x14ac:dyDescent="0.3"/>
    <row r="776" s="20" customFormat="1" x14ac:dyDescent="0.3"/>
    <row r="777" s="20" customFormat="1" x14ac:dyDescent="0.3"/>
    <row r="778" s="20" customFormat="1" x14ac:dyDescent="0.3"/>
    <row r="779" s="20" customFormat="1" x14ac:dyDescent="0.3"/>
    <row r="780" s="20" customFormat="1" x14ac:dyDescent="0.3"/>
    <row r="781" s="20" customFormat="1" x14ac:dyDescent="0.3"/>
    <row r="782" s="20" customFormat="1" x14ac:dyDescent="0.3"/>
    <row r="783" s="20" customFormat="1" x14ac:dyDescent="0.3"/>
    <row r="784" s="20" customFormat="1" x14ac:dyDescent="0.3"/>
    <row r="785" s="20" customFormat="1" x14ac:dyDescent="0.3"/>
    <row r="786" s="20" customFormat="1" x14ac:dyDescent="0.3"/>
    <row r="787" s="20" customFormat="1" x14ac:dyDescent="0.3"/>
    <row r="788" s="20" customFormat="1" x14ac:dyDescent="0.3"/>
    <row r="789" s="20" customFormat="1" x14ac:dyDescent="0.3"/>
    <row r="790" s="20" customFormat="1" x14ac:dyDescent="0.3"/>
    <row r="791" s="20" customFormat="1" x14ac:dyDescent="0.3"/>
    <row r="792" s="20" customFormat="1" x14ac:dyDescent="0.3"/>
    <row r="793" s="20" customFormat="1" x14ac:dyDescent="0.3"/>
    <row r="794" s="20" customFormat="1" x14ac:dyDescent="0.3"/>
    <row r="795" s="20" customFormat="1" x14ac:dyDescent="0.3"/>
    <row r="796" s="20" customFormat="1" x14ac:dyDescent="0.3"/>
    <row r="797" s="20" customFormat="1" x14ac:dyDescent="0.3"/>
    <row r="798" s="20" customFormat="1" x14ac:dyDescent="0.3"/>
    <row r="799" s="20" customFormat="1" x14ac:dyDescent="0.3"/>
    <row r="800" s="20" customFormat="1" x14ac:dyDescent="0.3"/>
    <row r="801" s="20" customFormat="1" x14ac:dyDescent="0.3"/>
    <row r="802" s="20" customFormat="1" x14ac:dyDescent="0.3"/>
    <row r="803" s="20" customFormat="1" x14ac:dyDescent="0.3"/>
    <row r="804" s="20" customFormat="1" x14ac:dyDescent="0.3"/>
    <row r="805" s="20" customFormat="1" x14ac:dyDescent="0.3"/>
    <row r="806" s="20" customFormat="1" x14ac:dyDescent="0.3"/>
    <row r="807" s="20" customFormat="1" x14ac:dyDescent="0.3"/>
    <row r="808" s="20" customFormat="1" x14ac:dyDescent="0.3"/>
    <row r="809" s="20" customFormat="1" x14ac:dyDescent="0.3"/>
    <row r="810" s="20" customFormat="1" x14ac:dyDescent="0.3"/>
    <row r="811" s="20" customFormat="1" x14ac:dyDescent="0.3"/>
    <row r="812" s="20" customFormat="1" x14ac:dyDescent="0.3"/>
    <row r="813" s="20" customFormat="1" x14ac:dyDescent="0.3"/>
    <row r="814" s="20" customFormat="1" x14ac:dyDescent="0.3"/>
    <row r="815" s="20" customFormat="1" x14ac:dyDescent="0.3"/>
    <row r="816" s="20" customFormat="1" x14ac:dyDescent="0.3"/>
    <row r="817" s="20" customFormat="1" x14ac:dyDescent="0.3"/>
    <row r="818" s="20" customFormat="1" x14ac:dyDescent="0.3"/>
    <row r="819" s="20" customFormat="1" x14ac:dyDescent="0.3"/>
    <row r="820" s="20" customFormat="1" x14ac:dyDescent="0.3"/>
    <row r="821" s="20" customFormat="1" x14ac:dyDescent="0.3"/>
    <row r="822" s="20" customFormat="1" x14ac:dyDescent="0.3"/>
    <row r="823" s="20" customFormat="1" x14ac:dyDescent="0.3"/>
    <row r="824" s="20" customFormat="1" x14ac:dyDescent="0.3"/>
    <row r="825" s="20" customFormat="1" x14ac:dyDescent="0.3"/>
    <row r="826" s="20" customFormat="1" x14ac:dyDescent="0.3"/>
    <row r="827" s="20" customFormat="1" x14ac:dyDescent="0.3"/>
    <row r="828" s="20" customFormat="1" x14ac:dyDescent="0.3"/>
    <row r="829" s="20" customFormat="1" x14ac:dyDescent="0.3"/>
    <row r="830" s="20" customFormat="1" x14ac:dyDescent="0.3"/>
    <row r="831" s="20" customFormat="1" x14ac:dyDescent="0.3"/>
    <row r="832" s="20" customFormat="1" x14ac:dyDescent="0.3"/>
    <row r="833" s="20" customFormat="1" x14ac:dyDescent="0.3"/>
    <row r="834" s="20" customFormat="1" x14ac:dyDescent="0.3"/>
    <row r="835" s="20" customFormat="1" x14ac:dyDescent="0.3"/>
    <row r="836" s="20" customFormat="1" x14ac:dyDescent="0.3"/>
    <row r="837" s="20" customFormat="1" x14ac:dyDescent="0.3"/>
    <row r="838" s="20" customFormat="1" x14ac:dyDescent="0.3"/>
    <row r="839" s="20" customFormat="1" x14ac:dyDescent="0.3"/>
    <row r="840" s="20" customFormat="1" x14ac:dyDescent="0.3"/>
    <row r="841" s="20" customFormat="1" x14ac:dyDescent="0.3"/>
    <row r="842" s="20" customFormat="1" x14ac:dyDescent="0.3"/>
    <row r="843" s="20" customFormat="1" x14ac:dyDescent="0.3"/>
    <row r="844" s="20" customFormat="1" x14ac:dyDescent="0.3"/>
    <row r="845" s="20" customFormat="1" x14ac:dyDescent="0.3"/>
    <row r="846" s="20" customFormat="1" x14ac:dyDescent="0.3"/>
    <row r="847" s="20" customFormat="1" x14ac:dyDescent="0.3"/>
    <row r="848" s="20" customFormat="1" x14ac:dyDescent="0.3"/>
    <row r="849" s="20" customFormat="1" x14ac:dyDescent="0.3"/>
    <row r="850" s="20" customFormat="1" x14ac:dyDescent="0.3"/>
    <row r="851" s="20" customFormat="1" x14ac:dyDescent="0.3"/>
    <row r="852" s="20" customFormat="1" x14ac:dyDescent="0.3"/>
    <row r="853" s="20" customFormat="1" x14ac:dyDescent="0.3"/>
    <row r="854" s="20" customFormat="1" x14ac:dyDescent="0.3"/>
    <row r="855" s="20" customFormat="1" x14ac:dyDescent="0.3"/>
    <row r="856" s="20" customFormat="1" x14ac:dyDescent="0.3"/>
    <row r="857" s="20" customFormat="1" x14ac:dyDescent="0.3"/>
    <row r="858" s="20" customFormat="1" x14ac:dyDescent="0.3"/>
    <row r="859" s="20" customFormat="1" x14ac:dyDescent="0.3"/>
    <row r="860" s="20" customFormat="1" x14ac:dyDescent="0.3"/>
    <row r="861" s="20" customFormat="1" x14ac:dyDescent="0.3"/>
    <row r="862" s="20" customFormat="1" x14ac:dyDescent="0.3"/>
    <row r="863" s="20" customFormat="1" x14ac:dyDescent="0.3"/>
    <row r="864" s="20" customFormat="1" x14ac:dyDescent="0.3"/>
    <row r="865" s="20" customFormat="1" x14ac:dyDescent="0.3"/>
    <row r="866" s="20" customFormat="1" x14ac:dyDescent="0.3"/>
    <row r="867" s="20" customFormat="1" x14ac:dyDescent="0.3"/>
    <row r="868" s="20" customFormat="1" x14ac:dyDescent="0.3"/>
    <row r="869" s="20" customFormat="1" x14ac:dyDescent="0.3"/>
    <row r="870" s="20" customFormat="1" x14ac:dyDescent="0.3"/>
    <row r="871" s="20" customFormat="1" x14ac:dyDescent="0.3"/>
    <row r="872" s="20" customFormat="1" x14ac:dyDescent="0.3"/>
    <row r="873" s="20" customFormat="1" x14ac:dyDescent="0.3"/>
    <row r="874" s="20" customFormat="1" x14ac:dyDescent="0.3"/>
    <row r="875" s="20" customFormat="1" x14ac:dyDescent="0.3"/>
    <row r="876" s="20" customFormat="1" x14ac:dyDescent="0.3"/>
    <row r="877" s="20" customFormat="1" x14ac:dyDescent="0.3"/>
    <row r="878" s="20" customFormat="1" x14ac:dyDescent="0.3"/>
    <row r="879" s="20" customFormat="1" x14ac:dyDescent="0.3"/>
    <row r="880" s="20" customFormat="1" x14ac:dyDescent="0.3"/>
    <row r="881" s="20" customFormat="1" x14ac:dyDescent="0.3"/>
    <row r="882" s="20" customFormat="1" x14ac:dyDescent="0.3"/>
    <row r="883" s="20" customFormat="1" x14ac:dyDescent="0.3"/>
    <row r="884" s="20" customFormat="1" x14ac:dyDescent="0.3"/>
    <row r="885" s="20" customFormat="1" x14ac:dyDescent="0.3"/>
    <row r="886" s="20" customFormat="1" x14ac:dyDescent="0.3"/>
    <row r="887" s="20" customFormat="1" x14ac:dyDescent="0.3"/>
    <row r="888" s="20" customFormat="1" x14ac:dyDescent="0.3"/>
    <row r="889" s="20" customFormat="1" x14ac:dyDescent="0.3"/>
    <row r="890" s="20" customFormat="1" x14ac:dyDescent="0.3"/>
    <row r="891" s="20" customFormat="1" x14ac:dyDescent="0.3"/>
    <row r="892" s="20" customFormat="1" x14ac:dyDescent="0.3"/>
    <row r="893" s="20" customFormat="1" x14ac:dyDescent="0.3"/>
    <row r="894" s="20" customFormat="1" x14ac:dyDescent="0.3"/>
    <row r="895" s="20" customFormat="1" x14ac:dyDescent="0.3"/>
    <row r="896" s="20" customFormat="1" x14ac:dyDescent="0.3"/>
    <row r="897" s="20" customFormat="1" x14ac:dyDescent="0.3"/>
    <row r="898" s="20" customFormat="1" x14ac:dyDescent="0.3"/>
    <row r="899" s="20" customFormat="1" x14ac:dyDescent="0.3"/>
    <row r="900" s="20" customFormat="1" x14ac:dyDescent="0.3"/>
    <row r="901" s="20" customFormat="1" x14ac:dyDescent="0.3"/>
    <row r="902" s="20" customFormat="1" x14ac:dyDescent="0.3"/>
    <row r="903" s="20" customFormat="1" x14ac:dyDescent="0.3"/>
    <row r="904" s="20" customFormat="1" x14ac:dyDescent="0.3"/>
    <row r="905" s="20" customFormat="1" x14ac:dyDescent="0.3"/>
    <row r="906" s="20" customFormat="1" x14ac:dyDescent="0.3"/>
    <row r="907" s="20" customFormat="1" x14ac:dyDescent="0.3"/>
    <row r="908" s="20" customFormat="1" x14ac:dyDescent="0.3"/>
    <row r="909" s="20" customFormat="1" x14ac:dyDescent="0.3"/>
    <row r="910" s="20" customFormat="1" x14ac:dyDescent="0.3"/>
    <row r="911" s="20" customFormat="1" x14ac:dyDescent="0.3"/>
    <row r="912" s="20" customFormat="1" x14ac:dyDescent="0.3"/>
    <row r="913" s="20" customFormat="1" x14ac:dyDescent="0.3"/>
    <row r="914" s="20" customFormat="1" x14ac:dyDescent="0.3"/>
    <row r="915" s="20" customFormat="1" x14ac:dyDescent="0.3"/>
    <row r="916" s="20" customFormat="1" x14ac:dyDescent="0.3"/>
    <row r="917" s="20" customFormat="1" x14ac:dyDescent="0.3"/>
    <row r="918" s="20" customFormat="1" x14ac:dyDescent="0.3"/>
    <row r="919" s="20" customFormat="1" x14ac:dyDescent="0.3"/>
    <row r="920" s="20" customFormat="1" x14ac:dyDescent="0.3"/>
    <row r="921" s="20" customFormat="1" x14ac:dyDescent="0.3"/>
    <row r="922" s="20" customFormat="1" x14ac:dyDescent="0.3"/>
    <row r="923" s="20" customFormat="1" x14ac:dyDescent="0.3"/>
    <row r="924" s="20" customFormat="1" x14ac:dyDescent="0.3"/>
    <row r="925" s="20" customFormat="1" x14ac:dyDescent="0.3"/>
    <row r="926" s="20" customFormat="1" x14ac:dyDescent="0.3"/>
    <row r="927" s="20" customFormat="1" x14ac:dyDescent="0.3"/>
    <row r="928" s="20" customFormat="1" x14ac:dyDescent="0.3"/>
    <row r="929" s="20" customFormat="1" x14ac:dyDescent="0.3"/>
    <row r="930" s="20" customFormat="1" x14ac:dyDescent="0.3"/>
    <row r="931" s="20" customFormat="1" x14ac:dyDescent="0.3"/>
    <row r="932" s="20" customFormat="1" x14ac:dyDescent="0.3"/>
    <row r="933" s="20" customFormat="1" x14ac:dyDescent="0.3"/>
    <row r="934" s="20" customFormat="1" x14ac:dyDescent="0.3"/>
    <row r="935" s="20" customFormat="1" x14ac:dyDescent="0.3"/>
    <row r="936" s="20" customFormat="1" x14ac:dyDescent="0.3"/>
    <row r="937" s="20" customFormat="1" x14ac:dyDescent="0.3"/>
    <row r="938" s="20" customFormat="1" x14ac:dyDescent="0.3"/>
    <row r="939" s="20" customFormat="1" x14ac:dyDescent="0.3"/>
    <row r="940" s="20" customFormat="1" x14ac:dyDescent="0.3"/>
    <row r="941" s="20" customFormat="1" x14ac:dyDescent="0.3"/>
    <row r="942" s="20" customFormat="1" x14ac:dyDescent="0.3"/>
    <row r="943" s="20" customFormat="1" x14ac:dyDescent="0.3"/>
    <row r="944" s="20" customFormat="1" x14ac:dyDescent="0.3"/>
    <row r="945" s="20" customFormat="1" x14ac:dyDescent="0.3"/>
    <row r="946" s="20" customFormat="1" x14ac:dyDescent="0.3"/>
    <row r="947" s="20" customFormat="1" x14ac:dyDescent="0.3"/>
    <row r="948" s="20" customFormat="1" x14ac:dyDescent="0.3"/>
    <row r="949" s="20" customFormat="1" x14ac:dyDescent="0.3"/>
    <row r="950" s="20" customFormat="1" x14ac:dyDescent="0.3"/>
    <row r="951" s="20" customFormat="1" x14ac:dyDescent="0.3"/>
    <row r="952" s="20" customFormat="1" x14ac:dyDescent="0.3"/>
    <row r="953" s="20" customFormat="1" x14ac:dyDescent="0.3"/>
    <row r="954" s="20" customFormat="1" x14ac:dyDescent="0.3"/>
    <row r="955" s="20" customFormat="1" x14ac:dyDescent="0.3"/>
    <row r="956" s="20" customFormat="1" x14ac:dyDescent="0.3"/>
    <row r="957" s="20" customFormat="1" x14ac:dyDescent="0.3"/>
    <row r="958" s="20" customFormat="1" x14ac:dyDescent="0.3"/>
    <row r="959" s="20" customFormat="1" x14ac:dyDescent="0.3"/>
    <row r="960" s="20" customFormat="1" x14ac:dyDescent="0.3"/>
    <row r="961" s="20" customFormat="1" x14ac:dyDescent="0.3"/>
    <row r="962" s="20" customFormat="1" x14ac:dyDescent="0.3"/>
    <row r="963" s="20" customFormat="1" x14ac:dyDescent="0.3"/>
    <row r="964" s="20" customFormat="1" x14ac:dyDescent="0.3"/>
    <row r="965" s="20" customFormat="1" x14ac:dyDescent="0.3"/>
    <row r="966" s="20" customFormat="1" x14ac:dyDescent="0.3"/>
    <row r="967" s="20" customFormat="1" x14ac:dyDescent="0.3"/>
    <row r="968" s="20" customFormat="1" x14ac:dyDescent="0.3"/>
    <row r="969" s="20" customFormat="1" x14ac:dyDescent="0.3"/>
    <row r="970" s="20" customFormat="1" x14ac:dyDescent="0.3"/>
    <row r="971" s="20" customFormat="1" x14ac:dyDescent="0.3"/>
    <row r="972" s="20" customFormat="1" x14ac:dyDescent="0.3"/>
    <row r="973" s="20" customFormat="1" x14ac:dyDescent="0.3"/>
    <row r="974" s="20" customFormat="1" x14ac:dyDescent="0.3"/>
    <row r="975" s="20" customFormat="1" x14ac:dyDescent="0.3"/>
    <row r="976" s="20" customFormat="1" x14ac:dyDescent="0.3"/>
    <row r="977" s="20" customFormat="1" x14ac:dyDescent="0.3"/>
    <row r="978" s="20" customFormat="1" x14ac:dyDescent="0.3"/>
    <row r="979" s="20" customFormat="1" x14ac:dyDescent="0.3"/>
    <row r="980" s="20" customFormat="1" x14ac:dyDescent="0.3"/>
    <row r="981" s="20" customFormat="1" x14ac:dyDescent="0.3"/>
    <row r="982" s="20" customFormat="1" x14ac:dyDescent="0.3"/>
    <row r="983" s="20" customFormat="1" x14ac:dyDescent="0.3"/>
    <row r="984" s="20" customFormat="1" x14ac:dyDescent="0.3"/>
    <row r="985" s="20" customFormat="1" x14ac:dyDescent="0.3"/>
    <row r="986" s="20" customFormat="1" x14ac:dyDescent="0.3"/>
    <row r="987" s="20" customFormat="1" x14ac:dyDescent="0.3"/>
    <row r="988" s="20" customFormat="1" x14ac:dyDescent="0.3"/>
    <row r="989" s="20" customFormat="1" x14ac:dyDescent="0.3"/>
    <row r="990" s="20" customFormat="1" x14ac:dyDescent="0.3"/>
    <row r="991" s="20" customFormat="1" x14ac:dyDescent="0.3"/>
    <row r="992" s="20" customFormat="1" x14ac:dyDescent="0.3"/>
    <row r="993" s="20" customFormat="1" x14ac:dyDescent="0.3"/>
    <row r="994" s="20" customFormat="1" x14ac:dyDescent="0.3"/>
    <row r="995" s="20" customFormat="1" x14ac:dyDescent="0.3"/>
    <row r="996" s="20" customFormat="1" x14ac:dyDescent="0.3"/>
    <row r="997" s="20" customFormat="1" x14ac:dyDescent="0.3"/>
    <row r="998" s="20" customFormat="1" x14ac:dyDescent="0.3"/>
    <row r="999" s="20" customFormat="1" x14ac:dyDescent="0.3"/>
    <row r="1000" s="20" customFormat="1" x14ac:dyDescent="0.3"/>
    <row r="1001" s="20" customFormat="1" x14ac:dyDescent="0.3"/>
    <row r="1002" s="20" customFormat="1" x14ac:dyDescent="0.3"/>
    <row r="1003" s="20" customFormat="1" x14ac:dyDescent="0.3"/>
    <row r="1004" s="20" customFormat="1" x14ac:dyDescent="0.3"/>
    <row r="1005" s="20" customFormat="1" x14ac:dyDescent="0.3"/>
    <row r="1006" s="20" customFormat="1" x14ac:dyDescent="0.3"/>
    <row r="1007" s="20" customFormat="1" x14ac:dyDescent="0.3"/>
    <row r="1008" s="20" customFormat="1" x14ac:dyDescent="0.3"/>
    <row r="1009" s="20" customFormat="1" x14ac:dyDescent="0.3"/>
    <row r="1010" s="20" customFormat="1" x14ac:dyDescent="0.3"/>
    <row r="1011" s="20" customFormat="1" x14ac:dyDescent="0.3"/>
    <row r="1012" s="20" customFormat="1" x14ac:dyDescent="0.3"/>
    <row r="1013" s="20" customFormat="1" x14ac:dyDescent="0.3"/>
    <row r="1014" s="20" customFormat="1" x14ac:dyDescent="0.3"/>
    <row r="1015" s="20" customFormat="1" x14ac:dyDescent="0.3"/>
    <row r="1016" s="20" customFormat="1" x14ac:dyDescent="0.3"/>
    <row r="1017" s="20" customFormat="1" x14ac:dyDescent="0.3"/>
    <row r="1018" s="20" customFormat="1" x14ac:dyDescent="0.3"/>
    <row r="1019" s="20" customFormat="1" x14ac:dyDescent="0.3"/>
    <row r="1020" s="20" customFormat="1" x14ac:dyDescent="0.3"/>
    <row r="1021" s="20" customFormat="1" x14ac:dyDescent="0.3"/>
    <row r="1022" s="20" customFormat="1" x14ac:dyDescent="0.3"/>
    <row r="1023" s="20" customFormat="1" x14ac:dyDescent="0.3"/>
    <row r="1024" s="20" customFormat="1" x14ac:dyDescent="0.3"/>
    <row r="1025" s="20" customFormat="1" x14ac:dyDescent="0.3"/>
    <row r="1026" s="20" customFormat="1" x14ac:dyDescent="0.3"/>
    <row r="1027" s="20" customFormat="1" x14ac:dyDescent="0.3"/>
    <row r="1028" s="20" customFormat="1" x14ac:dyDescent="0.3"/>
    <row r="1029" s="20" customFormat="1" x14ac:dyDescent="0.3"/>
    <row r="1030" s="20" customFormat="1" x14ac:dyDescent="0.3"/>
    <row r="1031" s="20" customFormat="1" x14ac:dyDescent="0.3"/>
    <row r="1032" s="20" customFormat="1" x14ac:dyDescent="0.3"/>
    <row r="1033" s="20" customFormat="1" x14ac:dyDescent="0.3"/>
    <row r="1034" s="20" customFormat="1" x14ac:dyDescent="0.3"/>
    <row r="1035" s="20" customFormat="1" x14ac:dyDescent="0.3"/>
    <row r="1036" s="20" customFormat="1" x14ac:dyDescent="0.3"/>
    <row r="1037" s="20" customFormat="1" x14ac:dyDescent="0.3"/>
    <row r="1038" s="20" customFormat="1" x14ac:dyDescent="0.3"/>
    <row r="1039" s="20" customFormat="1" x14ac:dyDescent="0.3"/>
    <row r="1040" s="20" customFormat="1" x14ac:dyDescent="0.3"/>
    <row r="1041" s="20" customFormat="1" x14ac:dyDescent="0.3"/>
    <row r="1042" s="20" customFormat="1" x14ac:dyDescent="0.3"/>
    <row r="1043" s="20" customFormat="1" x14ac:dyDescent="0.3"/>
    <row r="1044" s="20" customFormat="1" x14ac:dyDescent="0.3"/>
    <row r="1045" s="20" customFormat="1" x14ac:dyDescent="0.3"/>
    <row r="1046" s="20" customFormat="1" x14ac:dyDescent="0.3"/>
    <row r="1047" s="20" customFormat="1" x14ac:dyDescent="0.3"/>
    <row r="1048" s="20" customFormat="1" x14ac:dyDescent="0.3"/>
    <row r="1049" s="20" customFormat="1" x14ac:dyDescent="0.3"/>
    <row r="1050" s="20" customFormat="1" x14ac:dyDescent="0.3"/>
    <row r="1051" s="20" customFormat="1" x14ac:dyDescent="0.3"/>
    <row r="1052" s="20" customFormat="1" x14ac:dyDescent="0.3"/>
    <row r="1053" s="20" customFormat="1" x14ac:dyDescent="0.3"/>
    <row r="1054" s="20" customFormat="1" x14ac:dyDescent="0.3"/>
    <row r="1055" s="20" customFormat="1" x14ac:dyDescent="0.3"/>
    <row r="1056" s="20" customFormat="1" x14ac:dyDescent="0.3"/>
    <row r="1057" s="20" customFormat="1" x14ac:dyDescent="0.3"/>
    <row r="1058" s="20" customFormat="1" x14ac:dyDescent="0.3"/>
    <row r="1059" s="20" customFormat="1" x14ac:dyDescent="0.3"/>
    <row r="1060" s="20" customFormat="1" x14ac:dyDescent="0.3"/>
    <row r="1061" s="20" customFormat="1" x14ac:dyDescent="0.3"/>
    <row r="1062" s="20" customFormat="1" x14ac:dyDescent="0.3"/>
    <row r="1063" s="20" customFormat="1" x14ac:dyDescent="0.3"/>
    <row r="1064" s="20" customFormat="1" x14ac:dyDescent="0.3"/>
    <row r="1065" s="20" customFormat="1" x14ac:dyDescent="0.3"/>
    <row r="1066" s="20" customFormat="1" x14ac:dyDescent="0.3"/>
    <row r="1067" s="20" customFormat="1" x14ac:dyDescent="0.3"/>
    <row r="1068" s="20" customFormat="1" x14ac:dyDescent="0.3"/>
    <row r="1069" s="20" customFormat="1" x14ac:dyDescent="0.3"/>
    <row r="1070" s="20" customFormat="1" x14ac:dyDescent="0.3"/>
    <row r="1071" s="20" customFormat="1" x14ac:dyDescent="0.3"/>
    <row r="1072" s="20" customFormat="1" x14ac:dyDescent="0.3"/>
    <row r="1073" s="20" customFormat="1" x14ac:dyDescent="0.3"/>
    <row r="1074" s="20" customFormat="1" x14ac:dyDescent="0.3"/>
    <row r="1075" s="20" customFormat="1" x14ac:dyDescent="0.3"/>
    <row r="1076" s="20" customFormat="1" x14ac:dyDescent="0.3"/>
    <row r="1077" s="20" customFormat="1" x14ac:dyDescent="0.3"/>
    <row r="1078" s="20" customFormat="1" x14ac:dyDescent="0.3"/>
    <row r="1079" s="20" customFormat="1" x14ac:dyDescent="0.3"/>
    <row r="1080" s="20" customFormat="1" x14ac:dyDescent="0.3"/>
    <row r="1081" s="20" customFormat="1" x14ac:dyDescent="0.3"/>
    <row r="1082" s="20" customFormat="1" x14ac:dyDescent="0.3"/>
    <row r="1083" s="20" customFormat="1" x14ac:dyDescent="0.3"/>
    <row r="1084" s="20" customFormat="1" x14ac:dyDescent="0.3"/>
    <row r="1085" s="20" customFormat="1" x14ac:dyDescent="0.3"/>
    <row r="1086" s="20" customFormat="1" x14ac:dyDescent="0.3"/>
    <row r="1087" s="20" customFormat="1" x14ac:dyDescent="0.3"/>
    <row r="1088" s="20" customFormat="1" x14ac:dyDescent="0.3"/>
    <row r="1089" s="20" customFormat="1" x14ac:dyDescent="0.3"/>
    <row r="1090" s="20" customFormat="1" x14ac:dyDescent="0.3"/>
    <row r="1091" s="20" customFormat="1" x14ac:dyDescent="0.3"/>
    <row r="1092" s="20" customFormat="1" x14ac:dyDescent="0.3"/>
    <row r="1093" s="20" customFormat="1" x14ac:dyDescent="0.3"/>
    <row r="1094" s="20" customFormat="1" x14ac:dyDescent="0.3"/>
    <row r="1095" s="20" customFormat="1" x14ac:dyDescent="0.3"/>
    <row r="1096" s="20" customFormat="1" x14ac:dyDescent="0.3"/>
    <row r="1097" s="20" customFormat="1" x14ac:dyDescent="0.3"/>
    <row r="1098" s="20" customFormat="1" x14ac:dyDescent="0.3"/>
    <row r="1099" s="20" customFormat="1" x14ac:dyDescent="0.3"/>
    <row r="1100" s="20" customFormat="1" x14ac:dyDescent="0.3"/>
    <row r="1101" s="20" customFormat="1" x14ac:dyDescent="0.3"/>
    <row r="1102" s="20" customFormat="1" x14ac:dyDescent="0.3"/>
    <row r="1103" s="20" customFormat="1" x14ac:dyDescent="0.3"/>
    <row r="1104" s="20" customFormat="1" x14ac:dyDescent="0.3"/>
    <row r="1105" s="20" customFormat="1" x14ac:dyDescent="0.3"/>
    <row r="1106" s="20" customFormat="1" x14ac:dyDescent="0.3"/>
    <row r="1107" s="20" customFormat="1" x14ac:dyDescent="0.3"/>
    <row r="1108" s="20" customFormat="1" x14ac:dyDescent="0.3"/>
    <row r="1109" s="20" customFormat="1" x14ac:dyDescent="0.3"/>
    <row r="1110" s="20" customFormat="1" x14ac:dyDescent="0.3"/>
    <row r="1111" s="20" customFormat="1" x14ac:dyDescent="0.3"/>
    <row r="1112" s="20" customFormat="1" x14ac:dyDescent="0.3"/>
    <row r="1113" s="20" customFormat="1" x14ac:dyDescent="0.3"/>
    <row r="1114" s="20" customFormat="1" x14ac:dyDescent="0.3"/>
    <row r="1115" s="20" customFormat="1" x14ac:dyDescent="0.3"/>
    <row r="1116" s="20" customFormat="1" x14ac:dyDescent="0.3"/>
    <row r="1117" s="20" customFormat="1" x14ac:dyDescent="0.3"/>
    <row r="1118" s="20" customFormat="1" x14ac:dyDescent="0.3"/>
    <row r="1119" s="20" customFormat="1" x14ac:dyDescent="0.3"/>
    <row r="1120" s="20" customFormat="1" x14ac:dyDescent="0.3"/>
    <row r="1121" s="20" customFormat="1" x14ac:dyDescent="0.3"/>
    <row r="1122" s="20" customFormat="1" x14ac:dyDescent="0.3"/>
    <row r="1123" s="20" customFormat="1" x14ac:dyDescent="0.3"/>
    <row r="1124" s="20" customFormat="1" x14ac:dyDescent="0.3"/>
    <row r="1125" s="20" customFormat="1" x14ac:dyDescent="0.3"/>
    <row r="1126" s="20" customFormat="1" x14ac:dyDescent="0.3"/>
    <row r="1127" s="20" customFormat="1" x14ac:dyDescent="0.3"/>
    <row r="1128" s="20" customFormat="1" x14ac:dyDescent="0.3"/>
    <row r="1129" s="20" customFormat="1" x14ac:dyDescent="0.3"/>
    <row r="1130" s="20" customFormat="1" x14ac:dyDescent="0.3"/>
    <row r="1131" s="20" customFormat="1" x14ac:dyDescent="0.3"/>
    <row r="1132" s="20" customFormat="1" x14ac:dyDescent="0.3"/>
    <row r="1133" s="20" customFormat="1" x14ac:dyDescent="0.3"/>
    <row r="1134" s="20" customFormat="1" x14ac:dyDescent="0.3"/>
    <row r="1135" s="20" customFormat="1" x14ac:dyDescent="0.3"/>
    <row r="1136" s="20" customFormat="1" x14ac:dyDescent="0.3"/>
    <row r="1137" s="20" customFormat="1" x14ac:dyDescent="0.3"/>
    <row r="1138" s="20" customFormat="1" x14ac:dyDescent="0.3"/>
    <row r="1139" s="20" customFormat="1" x14ac:dyDescent="0.3"/>
    <row r="1140" s="20" customFormat="1" x14ac:dyDescent="0.3"/>
    <row r="1141" s="20" customFormat="1" x14ac:dyDescent="0.3"/>
    <row r="1142" s="20" customFormat="1" x14ac:dyDescent="0.3"/>
    <row r="1143" s="20" customFormat="1" x14ac:dyDescent="0.3"/>
    <row r="1144" s="20" customFormat="1" x14ac:dyDescent="0.3"/>
    <row r="1145" s="20" customFormat="1" x14ac:dyDescent="0.3"/>
    <row r="1146" s="20" customFormat="1" x14ac:dyDescent="0.3"/>
    <row r="1147" s="20" customFormat="1" x14ac:dyDescent="0.3"/>
    <row r="1148" s="20" customFormat="1" x14ac:dyDescent="0.3"/>
    <row r="1149" s="20" customFormat="1" x14ac:dyDescent="0.3"/>
    <row r="1150" s="20" customFormat="1" x14ac:dyDescent="0.3"/>
    <row r="1151" s="20" customFormat="1" x14ac:dyDescent="0.3"/>
    <row r="1152" s="20" customFormat="1" x14ac:dyDescent="0.3"/>
    <row r="1153" s="20" customFormat="1" x14ac:dyDescent="0.3"/>
    <row r="1154" s="20" customFormat="1" x14ac:dyDescent="0.3"/>
    <row r="1155" s="20" customFormat="1" x14ac:dyDescent="0.3"/>
    <row r="1156" s="20" customFormat="1" x14ac:dyDescent="0.3"/>
    <row r="1157" s="20" customFormat="1" x14ac:dyDescent="0.3"/>
    <row r="1158" s="20" customFormat="1" x14ac:dyDescent="0.3"/>
    <row r="1159" s="20" customFormat="1" x14ac:dyDescent="0.3"/>
    <row r="1160" s="20" customFormat="1" x14ac:dyDescent="0.3"/>
    <row r="1161" s="20" customFormat="1" x14ac:dyDescent="0.3"/>
    <row r="1162" s="20" customFormat="1" x14ac:dyDescent="0.3"/>
    <row r="1163" s="20" customFormat="1" x14ac:dyDescent="0.3"/>
    <row r="1164" s="20" customFormat="1" x14ac:dyDescent="0.3"/>
    <row r="1165" s="20" customFormat="1" x14ac:dyDescent="0.3"/>
    <row r="1166" s="20" customFormat="1" x14ac:dyDescent="0.3"/>
    <row r="1167" s="20" customFormat="1" x14ac:dyDescent="0.3"/>
    <row r="1168" s="20" customFormat="1" x14ac:dyDescent="0.3"/>
    <row r="1169" s="20" customFormat="1" x14ac:dyDescent="0.3"/>
    <row r="1170" s="20" customFormat="1" x14ac:dyDescent="0.3"/>
    <row r="1171" s="20" customFormat="1" x14ac:dyDescent="0.3"/>
    <row r="1172" s="20" customFormat="1" x14ac:dyDescent="0.3"/>
    <row r="1173" s="20" customFormat="1" x14ac:dyDescent="0.3"/>
    <row r="1174" s="20" customFormat="1" x14ac:dyDescent="0.3"/>
    <row r="1175" s="20" customFormat="1" x14ac:dyDescent="0.3"/>
    <row r="1176" s="20" customFormat="1" x14ac:dyDescent="0.3"/>
    <row r="1177" s="20" customFormat="1" x14ac:dyDescent="0.3"/>
    <row r="1178" s="20" customFormat="1" x14ac:dyDescent="0.3"/>
    <row r="1179" s="20" customFormat="1" x14ac:dyDescent="0.3"/>
    <row r="1180" s="20" customFormat="1" x14ac:dyDescent="0.3"/>
    <row r="1181" s="20" customFormat="1" x14ac:dyDescent="0.3"/>
    <row r="1182" s="20" customFormat="1" x14ac:dyDescent="0.3"/>
    <row r="1183" s="20" customFormat="1" x14ac:dyDescent="0.3"/>
    <row r="1184" s="20" customFormat="1" x14ac:dyDescent="0.3"/>
    <row r="1185" s="20" customFormat="1" x14ac:dyDescent="0.3"/>
    <row r="1186" s="20" customFormat="1" x14ac:dyDescent="0.3"/>
    <row r="1187" s="20" customFormat="1" x14ac:dyDescent="0.3"/>
    <row r="1188" s="20" customFormat="1" x14ac:dyDescent="0.3"/>
    <row r="1189" s="20" customFormat="1" x14ac:dyDescent="0.3"/>
    <row r="1190" s="20" customFormat="1" x14ac:dyDescent="0.3"/>
    <row r="1191" s="20" customFormat="1" x14ac:dyDescent="0.3"/>
    <row r="1192" s="20" customFormat="1" x14ac:dyDescent="0.3"/>
    <row r="1193" s="20" customFormat="1" x14ac:dyDescent="0.3"/>
    <row r="1194" s="20" customFormat="1" x14ac:dyDescent="0.3"/>
    <row r="1195" s="20" customFormat="1" x14ac:dyDescent="0.3"/>
    <row r="1196" s="20" customFormat="1" x14ac:dyDescent="0.3"/>
    <row r="1197" s="20" customFormat="1" x14ac:dyDescent="0.3"/>
    <row r="1198" s="20" customFormat="1" x14ac:dyDescent="0.3"/>
    <row r="1199" s="20" customFormat="1" x14ac:dyDescent="0.3"/>
    <row r="1200" s="20" customFormat="1" x14ac:dyDescent="0.3"/>
    <row r="1201" s="20" customFormat="1" x14ac:dyDescent="0.3"/>
    <row r="1202" s="20" customFormat="1" x14ac:dyDescent="0.3"/>
    <row r="1203" s="20" customFormat="1" x14ac:dyDescent="0.3"/>
    <row r="1204" s="20" customFormat="1" x14ac:dyDescent="0.3"/>
    <row r="1205" s="20" customFormat="1" x14ac:dyDescent="0.3"/>
    <row r="1206" s="20" customFormat="1" x14ac:dyDescent="0.3"/>
    <row r="1207" s="20" customFormat="1" x14ac:dyDescent="0.3"/>
    <row r="1208" s="20" customFormat="1" x14ac:dyDescent="0.3"/>
    <row r="1209" s="20" customFormat="1" x14ac:dyDescent="0.3"/>
    <row r="1210" s="20" customFormat="1" x14ac:dyDescent="0.3"/>
    <row r="1211" s="20" customFormat="1" x14ac:dyDescent="0.3"/>
    <row r="1212" s="20" customFormat="1" x14ac:dyDescent="0.3"/>
    <row r="1213" s="20" customFormat="1" x14ac:dyDescent="0.3"/>
    <row r="1214" s="20" customFormat="1" x14ac:dyDescent="0.3"/>
    <row r="1215" s="20" customFormat="1" x14ac:dyDescent="0.3"/>
    <row r="1216" s="20" customFormat="1" x14ac:dyDescent="0.3"/>
    <row r="1217" s="20" customFormat="1" x14ac:dyDescent="0.3"/>
    <row r="1218" s="20" customFormat="1" x14ac:dyDescent="0.3"/>
    <row r="1219" s="20" customFormat="1" x14ac:dyDescent="0.3"/>
    <row r="1220" s="20" customFormat="1" x14ac:dyDescent="0.3"/>
    <row r="1221" s="20" customFormat="1" x14ac:dyDescent="0.3"/>
    <row r="1222" s="20" customFormat="1" x14ac:dyDescent="0.3"/>
    <row r="1223" s="20" customFormat="1" x14ac:dyDescent="0.3"/>
    <row r="1224" s="20" customFormat="1" x14ac:dyDescent="0.3"/>
    <row r="1225" s="20" customFormat="1" x14ac:dyDescent="0.3"/>
    <row r="1226" s="20" customFormat="1" x14ac:dyDescent="0.3"/>
    <row r="1227" s="20" customFormat="1" x14ac:dyDescent="0.3"/>
    <row r="1228" s="20" customFormat="1" x14ac:dyDescent="0.3"/>
    <row r="1229" s="20" customFormat="1" x14ac:dyDescent="0.3"/>
    <row r="1230" s="20" customFormat="1" x14ac:dyDescent="0.3"/>
    <row r="1231" s="20" customFormat="1" x14ac:dyDescent="0.3"/>
    <row r="1232" s="20" customFormat="1" x14ac:dyDescent="0.3"/>
    <row r="1233" s="20" customFormat="1" x14ac:dyDescent="0.3"/>
    <row r="1234" s="20" customFormat="1" x14ac:dyDescent="0.3"/>
    <row r="1235" s="20" customFormat="1" x14ac:dyDescent="0.3"/>
    <row r="1236" s="20" customFormat="1" x14ac:dyDescent="0.3"/>
    <row r="1237" s="20" customFormat="1" x14ac:dyDescent="0.3"/>
    <row r="1238" s="20" customFormat="1" x14ac:dyDescent="0.3"/>
    <row r="1239" s="20" customFormat="1" x14ac:dyDescent="0.3"/>
    <row r="1240" s="20" customFormat="1" x14ac:dyDescent="0.3"/>
    <row r="1241" s="20" customFormat="1" x14ac:dyDescent="0.3"/>
    <row r="1242" s="20" customFormat="1" x14ac:dyDescent="0.3"/>
    <row r="1243" s="20" customFormat="1" x14ac:dyDescent="0.3"/>
    <row r="1244" s="20" customFormat="1" x14ac:dyDescent="0.3"/>
    <row r="1245" s="20" customFormat="1" x14ac:dyDescent="0.3"/>
    <row r="1246" s="20" customFormat="1" x14ac:dyDescent="0.3"/>
    <row r="1247" s="20" customFormat="1" x14ac:dyDescent="0.3"/>
    <row r="1248" s="20" customFormat="1" x14ac:dyDescent="0.3"/>
    <row r="1249" s="20" customFormat="1" x14ac:dyDescent="0.3"/>
    <row r="1250" s="20" customFormat="1" x14ac:dyDescent="0.3"/>
    <row r="1251" s="20" customFormat="1" x14ac:dyDescent="0.3"/>
    <row r="1252" s="20" customFormat="1" x14ac:dyDescent="0.3"/>
    <row r="1253" s="20" customFormat="1" x14ac:dyDescent="0.3"/>
    <row r="1254" s="20" customFormat="1" x14ac:dyDescent="0.3"/>
    <row r="1255" s="20" customFormat="1" x14ac:dyDescent="0.3"/>
    <row r="1256" s="20" customFormat="1" x14ac:dyDescent="0.3"/>
    <row r="1257" s="20" customFormat="1" x14ac:dyDescent="0.3"/>
    <row r="1258" s="20" customFormat="1" x14ac:dyDescent="0.3"/>
    <row r="1259" s="20" customFormat="1" x14ac:dyDescent="0.3"/>
    <row r="1260" s="20" customFormat="1" x14ac:dyDescent="0.3"/>
    <row r="1261" s="20" customFormat="1" x14ac:dyDescent="0.3"/>
    <row r="1262" s="20" customFormat="1" x14ac:dyDescent="0.3"/>
    <row r="1263" s="20" customFormat="1" x14ac:dyDescent="0.3"/>
    <row r="1264" s="20" customFormat="1" x14ac:dyDescent="0.3"/>
    <row r="1265" s="20" customFormat="1" x14ac:dyDescent="0.3"/>
    <row r="1266" s="20" customFormat="1" x14ac:dyDescent="0.3"/>
    <row r="1267" s="20" customFormat="1" x14ac:dyDescent="0.3"/>
    <row r="1268" s="20" customFormat="1" x14ac:dyDescent="0.3"/>
    <row r="1269" s="20" customFormat="1" x14ac:dyDescent="0.3"/>
    <row r="1270" s="20" customFormat="1" x14ac:dyDescent="0.3"/>
    <row r="1271" s="20" customFormat="1" x14ac:dyDescent="0.3"/>
    <row r="1272" s="20" customFormat="1" x14ac:dyDescent="0.3"/>
    <row r="1273" s="20" customFormat="1" x14ac:dyDescent="0.3"/>
    <row r="1274" s="20" customFormat="1" x14ac:dyDescent="0.3"/>
    <row r="1275" s="20" customFormat="1" x14ac:dyDescent="0.3"/>
    <row r="1276" s="20" customFormat="1" x14ac:dyDescent="0.3"/>
    <row r="1277" s="20" customFormat="1" x14ac:dyDescent="0.3"/>
    <row r="1278" s="20" customFormat="1" x14ac:dyDescent="0.3"/>
    <row r="1279" s="20" customFormat="1" x14ac:dyDescent="0.3"/>
    <row r="1280" s="20" customFormat="1" x14ac:dyDescent="0.3"/>
    <row r="1281" s="20" customFormat="1" x14ac:dyDescent="0.3"/>
    <row r="1282" s="20" customFormat="1" x14ac:dyDescent="0.3"/>
    <row r="1283" s="20" customFormat="1" x14ac:dyDescent="0.3"/>
    <row r="1284" s="20" customFormat="1" x14ac:dyDescent="0.3"/>
    <row r="1285" s="20" customFormat="1" x14ac:dyDescent="0.3"/>
    <row r="1286" s="20" customFormat="1" x14ac:dyDescent="0.3"/>
    <row r="1287" s="20" customFormat="1" x14ac:dyDescent="0.3"/>
    <row r="1288" s="20" customFormat="1" x14ac:dyDescent="0.3"/>
    <row r="1289" s="20" customFormat="1" x14ac:dyDescent="0.3"/>
    <row r="1290" s="20" customFormat="1" x14ac:dyDescent="0.3"/>
    <row r="1291" s="20" customFormat="1" x14ac:dyDescent="0.3"/>
    <row r="1292" s="20" customFormat="1" x14ac:dyDescent="0.3"/>
    <row r="1293" s="20" customFormat="1" x14ac:dyDescent="0.3"/>
    <row r="1294" s="20" customFormat="1" x14ac:dyDescent="0.3"/>
    <row r="1295" s="20" customFormat="1" x14ac:dyDescent="0.3"/>
    <row r="1296" s="20" customFormat="1" x14ac:dyDescent="0.3"/>
    <row r="1297" s="20" customFormat="1" x14ac:dyDescent="0.3"/>
    <row r="1298" s="20" customFormat="1" x14ac:dyDescent="0.3"/>
    <row r="1299" s="20" customFormat="1" x14ac:dyDescent="0.3"/>
    <row r="1300" s="20" customFormat="1" x14ac:dyDescent="0.3"/>
    <row r="1301" s="20" customFormat="1" x14ac:dyDescent="0.3"/>
    <row r="1302" s="20" customFormat="1" x14ac:dyDescent="0.3"/>
    <row r="1303" s="20" customFormat="1" x14ac:dyDescent="0.3"/>
    <row r="1304" s="20" customFormat="1" x14ac:dyDescent="0.3"/>
    <row r="1305" s="20" customFormat="1" x14ac:dyDescent="0.3"/>
    <row r="1306" s="20" customFormat="1" x14ac:dyDescent="0.3"/>
    <row r="1307" s="20" customFormat="1" x14ac:dyDescent="0.3"/>
    <row r="1308" s="20" customFormat="1" x14ac:dyDescent="0.3"/>
    <row r="1309" s="20" customFormat="1" x14ac:dyDescent="0.3"/>
    <row r="1310" s="20" customFormat="1" x14ac:dyDescent="0.3"/>
    <row r="1311" s="20" customFormat="1" x14ac:dyDescent="0.3"/>
    <row r="1312" s="20" customFormat="1" x14ac:dyDescent="0.3"/>
    <row r="1313" s="20" customFormat="1" x14ac:dyDescent="0.3"/>
    <row r="1314" s="20" customFormat="1" x14ac:dyDescent="0.3"/>
    <row r="1315" s="20" customFormat="1" x14ac:dyDescent="0.3"/>
    <row r="1316" s="20" customFormat="1" x14ac:dyDescent="0.3"/>
    <row r="1317" s="20" customFormat="1" x14ac:dyDescent="0.3"/>
    <row r="1318" s="20" customFormat="1" x14ac:dyDescent="0.3"/>
    <row r="1319" s="20" customFormat="1" x14ac:dyDescent="0.3"/>
    <row r="1320" s="20" customFormat="1" x14ac:dyDescent="0.3"/>
    <row r="1321" s="20" customFormat="1" x14ac:dyDescent="0.3"/>
    <row r="1322" s="20" customFormat="1" x14ac:dyDescent="0.3"/>
    <row r="1323" s="20" customFormat="1" x14ac:dyDescent="0.3"/>
    <row r="1324" s="20" customFormat="1" x14ac:dyDescent="0.3"/>
    <row r="1325" s="20" customFormat="1" x14ac:dyDescent="0.3"/>
    <row r="1326" s="20" customFormat="1" x14ac:dyDescent="0.3"/>
    <row r="1327" s="20" customFormat="1" x14ac:dyDescent="0.3"/>
    <row r="1328" s="20" customFormat="1" x14ac:dyDescent="0.3"/>
    <row r="1329" s="20" customFormat="1" x14ac:dyDescent="0.3"/>
    <row r="1330" s="20" customFormat="1" x14ac:dyDescent="0.3"/>
    <row r="1331" s="20" customFormat="1" x14ac:dyDescent="0.3"/>
    <row r="1332" s="20" customFormat="1" x14ac:dyDescent="0.3"/>
    <row r="1333" s="20" customFormat="1" x14ac:dyDescent="0.3"/>
    <row r="1334" s="20" customFormat="1" x14ac:dyDescent="0.3"/>
    <row r="1335" s="20" customFormat="1" x14ac:dyDescent="0.3"/>
    <row r="1336" s="20" customFormat="1" x14ac:dyDescent="0.3"/>
    <row r="1337" s="20" customFormat="1" x14ac:dyDescent="0.3"/>
    <row r="1338" s="20" customFormat="1" x14ac:dyDescent="0.3"/>
    <row r="1339" s="20" customFormat="1" x14ac:dyDescent="0.3"/>
    <row r="1340" s="20" customFormat="1" x14ac:dyDescent="0.3"/>
    <row r="1341" s="20" customFormat="1" x14ac:dyDescent="0.3"/>
    <row r="1342" s="20" customFormat="1" x14ac:dyDescent="0.3"/>
    <row r="1343" s="20" customFormat="1" x14ac:dyDescent="0.3"/>
    <row r="1344" s="20" customFormat="1" x14ac:dyDescent="0.3"/>
    <row r="1345" s="20" customFormat="1" x14ac:dyDescent="0.3"/>
    <row r="1346" s="20" customFormat="1" x14ac:dyDescent="0.3"/>
    <row r="1347" s="20" customFormat="1" x14ac:dyDescent="0.3"/>
    <row r="1348" s="20" customFormat="1" x14ac:dyDescent="0.3"/>
    <row r="1349" s="20" customFormat="1" x14ac:dyDescent="0.3"/>
    <row r="1350" s="20" customFormat="1" x14ac:dyDescent="0.3"/>
    <row r="1351" s="20" customFormat="1" x14ac:dyDescent="0.3"/>
    <row r="1352" s="20" customFormat="1" x14ac:dyDescent="0.3"/>
    <row r="1353" s="20" customFormat="1" x14ac:dyDescent="0.3"/>
    <row r="1354" s="20" customFormat="1" x14ac:dyDescent="0.3"/>
    <row r="1355" s="20" customFormat="1" x14ac:dyDescent="0.3"/>
    <row r="1356" s="20" customFormat="1" x14ac:dyDescent="0.3"/>
    <row r="1357" s="20" customFormat="1" x14ac:dyDescent="0.3"/>
    <row r="1358" s="20" customFormat="1" x14ac:dyDescent="0.3"/>
    <row r="1359" s="20" customFormat="1" x14ac:dyDescent="0.3"/>
    <row r="1360" s="20" customFormat="1" x14ac:dyDescent="0.3"/>
    <row r="1361" s="20" customFormat="1" x14ac:dyDescent="0.3"/>
    <row r="1362" s="20" customFormat="1" x14ac:dyDescent="0.3"/>
    <row r="1363" s="20" customFormat="1" x14ac:dyDescent="0.3"/>
    <row r="1364" s="20" customFormat="1" x14ac:dyDescent="0.3"/>
    <row r="1365" s="20" customFormat="1" x14ac:dyDescent="0.3"/>
    <row r="1366" s="20" customFormat="1" x14ac:dyDescent="0.3"/>
    <row r="1367" s="20" customFormat="1" x14ac:dyDescent="0.3"/>
    <row r="1368" s="20" customFormat="1" x14ac:dyDescent="0.3"/>
    <row r="1369" s="20" customFormat="1" x14ac:dyDescent="0.3"/>
    <row r="1370" s="20" customFormat="1" x14ac:dyDescent="0.3"/>
    <row r="1371" s="20" customFormat="1" x14ac:dyDescent="0.3"/>
    <row r="1372" s="20" customFormat="1" x14ac:dyDescent="0.3"/>
    <row r="1373" s="20" customFormat="1" x14ac:dyDescent="0.3"/>
    <row r="1374" s="20" customFormat="1" x14ac:dyDescent="0.3"/>
    <row r="1375" s="20" customFormat="1" x14ac:dyDescent="0.3"/>
    <row r="1376" s="20" customFormat="1" x14ac:dyDescent="0.3"/>
    <row r="1377" s="20" customFormat="1" x14ac:dyDescent="0.3"/>
    <row r="1378" s="20" customFormat="1" x14ac:dyDescent="0.3"/>
    <row r="1379" s="20" customFormat="1" x14ac:dyDescent="0.3"/>
    <row r="1380" s="20" customFormat="1" x14ac:dyDescent="0.3"/>
    <row r="1381" s="20" customFormat="1" x14ac:dyDescent="0.3"/>
    <row r="1382" s="20" customFormat="1" x14ac:dyDescent="0.3"/>
    <row r="1383" s="20" customFormat="1" x14ac:dyDescent="0.3"/>
    <row r="1384" s="20" customFormat="1" x14ac:dyDescent="0.3"/>
    <row r="1385" s="20" customFormat="1" x14ac:dyDescent="0.3"/>
    <row r="1386" s="20" customFormat="1" x14ac:dyDescent="0.3"/>
    <row r="1387" s="20" customFormat="1" x14ac:dyDescent="0.3"/>
    <row r="1388" s="20" customFormat="1" x14ac:dyDescent="0.3"/>
    <row r="1389" s="20" customFormat="1" x14ac:dyDescent="0.3"/>
    <row r="1390" s="20" customFormat="1" x14ac:dyDescent="0.3"/>
    <row r="1391" s="20" customFormat="1" x14ac:dyDescent="0.3"/>
    <row r="1392" s="20" customFormat="1" x14ac:dyDescent="0.3"/>
    <row r="1393" s="20" customFormat="1" x14ac:dyDescent="0.3"/>
    <row r="1394" s="20" customFormat="1" x14ac:dyDescent="0.3"/>
    <row r="1395" s="20" customFormat="1" x14ac:dyDescent="0.3"/>
    <row r="1396" s="20" customFormat="1" x14ac:dyDescent="0.3"/>
    <row r="1397" s="20" customFormat="1" x14ac:dyDescent="0.3"/>
    <row r="1398" s="20" customFormat="1" x14ac:dyDescent="0.3"/>
    <row r="1399" s="20" customFormat="1" x14ac:dyDescent="0.3"/>
    <row r="1400" s="20" customFormat="1" x14ac:dyDescent="0.3"/>
    <row r="1401" s="20" customFormat="1" x14ac:dyDescent="0.3"/>
    <row r="1402" s="20" customFormat="1" x14ac:dyDescent="0.3"/>
    <row r="1403" s="20" customFormat="1" x14ac:dyDescent="0.3"/>
    <row r="1404" s="20" customFormat="1" x14ac:dyDescent="0.3"/>
    <row r="1405" s="20" customFormat="1" x14ac:dyDescent="0.3"/>
    <row r="1406" s="20" customFormat="1" x14ac:dyDescent="0.3"/>
    <row r="1407" s="20" customFormat="1" x14ac:dyDescent="0.3"/>
    <row r="1408" s="20" customFormat="1" x14ac:dyDescent="0.3"/>
    <row r="1409" s="20" customFormat="1" x14ac:dyDescent="0.3"/>
    <row r="1410" s="20" customFormat="1" x14ac:dyDescent="0.3"/>
    <row r="1411" s="20" customFormat="1" x14ac:dyDescent="0.3"/>
    <row r="1412" s="20" customFormat="1" x14ac:dyDescent="0.3"/>
    <row r="1413" s="20" customFormat="1" x14ac:dyDescent="0.3"/>
    <row r="1414" s="20" customFormat="1" x14ac:dyDescent="0.3"/>
    <row r="1415" s="20" customFormat="1" x14ac:dyDescent="0.3"/>
    <row r="1416" s="20" customFormat="1" x14ac:dyDescent="0.3"/>
    <row r="1417" s="20" customFormat="1" x14ac:dyDescent="0.3"/>
    <row r="1418" s="20" customFormat="1" x14ac:dyDescent="0.3"/>
    <row r="1419" s="20" customFormat="1" x14ac:dyDescent="0.3"/>
    <row r="1420" s="20" customFormat="1" x14ac:dyDescent="0.3"/>
    <row r="1421" s="20" customFormat="1" x14ac:dyDescent="0.3"/>
    <row r="1422" s="20" customFormat="1" x14ac:dyDescent="0.3"/>
    <row r="1423" s="20" customFormat="1" x14ac:dyDescent="0.3"/>
    <row r="1424" s="20" customFormat="1" x14ac:dyDescent="0.3"/>
    <row r="1425" s="20" customFormat="1" x14ac:dyDescent="0.3"/>
    <row r="1426" s="20" customFormat="1" x14ac:dyDescent="0.3"/>
    <row r="1427" s="20" customFormat="1" x14ac:dyDescent="0.3"/>
    <row r="1428" s="20" customFormat="1" x14ac:dyDescent="0.3"/>
    <row r="1429" s="20" customFormat="1" x14ac:dyDescent="0.3"/>
    <row r="1430" s="20" customFormat="1" x14ac:dyDescent="0.3"/>
    <row r="1431" s="20" customFormat="1" x14ac:dyDescent="0.3"/>
    <row r="1432" s="20" customFormat="1" x14ac:dyDescent="0.3"/>
    <row r="1433" s="20" customFormat="1" x14ac:dyDescent="0.3"/>
    <row r="1434" s="20" customFormat="1" x14ac:dyDescent="0.3"/>
    <row r="1435" s="20" customFormat="1" x14ac:dyDescent="0.3"/>
    <row r="1436" s="20" customFormat="1" x14ac:dyDescent="0.3"/>
    <row r="1437" s="20" customFormat="1" x14ac:dyDescent="0.3"/>
    <row r="1438" s="20" customFormat="1" x14ac:dyDescent="0.3"/>
    <row r="1439" s="20" customFormat="1" x14ac:dyDescent="0.3"/>
    <row r="1440" s="20" customFormat="1" x14ac:dyDescent="0.3"/>
    <row r="1441" s="20" customFormat="1" x14ac:dyDescent="0.3"/>
    <row r="1442" s="20" customFormat="1" x14ac:dyDescent="0.3"/>
    <row r="1443" s="20" customFormat="1" x14ac:dyDescent="0.3"/>
    <row r="1444" s="20" customFormat="1" x14ac:dyDescent="0.3"/>
    <row r="1445" s="20" customFormat="1" x14ac:dyDescent="0.3"/>
    <row r="1446" s="20" customFormat="1" x14ac:dyDescent="0.3"/>
    <row r="1447" s="20" customFormat="1" x14ac:dyDescent="0.3"/>
    <row r="1448" s="20" customFormat="1" x14ac:dyDescent="0.3"/>
    <row r="1449" s="20" customFormat="1" x14ac:dyDescent="0.3"/>
    <row r="1450" s="20" customFormat="1" x14ac:dyDescent="0.3"/>
    <row r="1451" s="20" customFormat="1" x14ac:dyDescent="0.3"/>
    <row r="1452" s="20" customFormat="1" x14ac:dyDescent="0.3"/>
    <row r="1453" s="20" customFormat="1" x14ac:dyDescent="0.3"/>
    <row r="1454" s="20" customFormat="1" x14ac:dyDescent="0.3"/>
    <row r="1455" s="20" customFormat="1" x14ac:dyDescent="0.3"/>
    <row r="1456" s="20" customFormat="1" x14ac:dyDescent="0.3"/>
    <row r="1457" s="20" customFormat="1" x14ac:dyDescent="0.3"/>
    <row r="1458" s="20" customFormat="1" x14ac:dyDescent="0.3"/>
    <row r="1459" s="20" customFormat="1" x14ac:dyDescent="0.3"/>
    <row r="1460" s="20" customFormat="1" x14ac:dyDescent="0.3"/>
    <row r="1461" s="20" customFormat="1" x14ac:dyDescent="0.3"/>
    <row r="1462" s="20" customFormat="1" x14ac:dyDescent="0.3"/>
    <row r="1463" s="20" customFormat="1" x14ac:dyDescent="0.3"/>
    <row r="1464" s="20" customFormat="1" x14ac:dyDescent="0.3"/>
    <row r="1465" s="20" customFormat="1" x14ac:dyDescent="0.3"/>
    <row r="1466" s="20" customFormat="1" x14ac:dyDescent="0.3"/>
    <row r="1467" s="20" customFormat="1" x14ac:dyDescent="0.3"/>
    <row r="1468" s="20" customFormat="1" x14ac:dyDescent="0.3"/>
    <row r="1469" s="20" customFormat="1" x14ac:dyDescent="0.3"/>
    <row r="1470" s="20" customFormat="1" x14ac:dyDescent="0.3"/>
    <row r="1471" s="20" customFormat="1" x14ac:dyDescent="0.3"/>
    <row r="1472" s="20" customFormat="1" x14ac:dyDescent="0.3"/>
    <row r="1473" s="20" customFormat="1" x14ac:dyDescent="0.3"/>
    <row r="1474" s="20" customFormat="1" x14ac:dyDescent="0.3"/>
    <row r="1475" s="20" customFormat="1" x14ac:dyDescent="0.3"/>
    <row r="1476" s="20" customFormat="1" x14ac:dyDescent="0.3"/>
    <row r="1477" s="20" customFormat="1" x14ac:dyDescent="0.3"/>
    <row r="1478" s="20" customFormat="1" x14ac:dyDescent="0.3"/>
    <row r="1479" s="20" customFormat="1" x14ac:dyDescent="0.3"/>
    <row r="1480" s="20" customFormat="1" x14ac:dyDescent="0.3"/>
    <row r="1481" s="20" customFormat="1" x14ac:dyDescent="0.3"/>
    <row r="1482" s="20" customFormat="1" x14ac:dyDescent="0.3"/>
    <row r="1483" s="20" customFormat="1" x14ac:dyDescent="0.3"/>
    <row r="1484" s="20" customFormat="1" x14ac:dyDescent="0.3"/>
    <row r="1485" s="20" customFormat="1" x14ac:dyDescent="0.3"/>
    <row r="1486" s="20" customFormat="1" x14ac:dyDescent="0.3"/>
    <row r="1487" s="20" customFormat="1" x14ac:dyDescent="0.3"/>
    <row r="1488" s="20" customFormat="1" x14ac:dyDescent="0.3"/>
    <row r="1489" s="20" customFormat="1" x14ac:dyDescent="0.3"/>
    <row r="1490" s="20" customFormat="1" x14ac:dyDescent="0.3"/>
    <row r="1491" s="20" customFormat="1" x14ac:dyDescent="0.3"/>
    <row r="1492" s="20" customFormat="1" x14ac:dyDescent="0.3"/>
    <row r="1493" s="20" customFormat="1" x14ac:dyDescent="0.3"/>
    <row r="1494" s="20" customFormat="1" x14ac:dyDescent="0.3"/>
    <row r="1495" s="20" customFormat="1" x14ac:dyDescent="0.3"/>
    <row r="1496" s="20" customFormat="1" x14ac:dyDescent="0.3"/>
    <row r="1497" s="20" customFormat="1" x14ac:dyDescent="0.3"/>
    <row r="1498" s="20" customFormat="1" x14ac:dyDescent="0.3"/>
    <row r="1499" s="20" customFormat="1" x14ac:dyDescent="0.3"/>
    <row r="1500" s="20" customFormat="1" x14ac:dyDescent="0.3"/>
    <row r="1501" s="20" customFormat="1" x14ac:dyDescent="0.3"/>
    <row r="1502" s="20" customFormat="1" x14ac:dyDescent="0.3"/>
    <row r="1503" s="20" customFormat="1" x14ac:dyDescent="0.3"/>
    <row r="1504" s="20" customFormat="1" x14ac:dyDescent="0.3"/>
    <row r="1505" s="20" customFormat="1" x14ac:dyDescent="0.3"/>
    <row r="1506" s="20" customFormat="1" x14ac:dyDescent="0.3"/>
    <row r="1507" s="20" customFormat="1" x14ac:dyDescent="0.3"/>
    <row r="1508" s="20" customFormat="1" x14ac:dyDescent="0.3"/>
    <row r="1509" s="20" customFormat="1" x14ac:dyDescent="0.3"/>
    <row r="1510" s="20" customFormat="1" x14ac:dyDescent="0.3"/>
    <row r="1511" s="20" customFormat="1" x14ac:dyDescent="0.3"/>
    <row r="1512" s="20" customFormat="1" x14ac:dyDescent="0.3"/>
    <row r="1513" s="20" customFormat="1" x14ac:dyDescent="0.3"/>
    <row r="1514" s="20" customFormat="1" x14ac:dyDescent="0.3"/>
    <row r="1515" s="20" customFormat="1" x14ac:dyDescent="0.3"/>
    <row r="1516" s="20" customFormat="1" x14ac:dyDescent="0.3"/>
    <row r="1517" s="20" customFormat="1" x14ac:dyDescent="0.3"/>
    <row r="1518" s="20" customFormat="1" x14ac:dyDescent="0.3"/>
    <row r="1519" s="20" customFormat="1" x14ac:dyDescent="0.3"/>
    <row r="1520" s="20" customFormat="1" x14ac:dyDescent="0.3"/>
    <row r="1521" s="20" customFormat="1" x14ac:dyDescent="0.3"/>
    <row r="1522" s="20" customFormat="1" x14ac:dyDescent="0.3"/>
    <row r="1523" s="20" customFormat="1" x14ac:dyDescent="0.3"/>
    <row r="1524" s="20" customFormat="1" x14ac:dyDescent="0.3"/>
    <row r="1525" s="20" customFormat="1" x14ac:dyDescent="0.3"/>
    <row r="1526" s="20" customFormat="1" x14ac:dyDescent="0.3"/>
    <row r="1527" s="20" customFormat="1" x14ac:dyDescent="0.3"/>
    <row r="1528" s="20" customFormat="1" x14ac:dyDescent="0.3"/>
    <row r="1529" s="20" customFormat="1" x14ac:dyDescent="0.3"/>
    <row r="1530" s="20" customFormat="1" x14ac:dyDescent="0.3"/>
    <row r="1531" s="20" customFormat="1" x14ac:dyDescent="0.3"/>
    <row r="1532" s="20" customFormat="1" x14ac:dyDescent="0.3"/>
    <row r="1533" s="20" customFormat="1" x14ac:dyDescent="0.3"/>
    <row r="1534" s="20" customFormat="1" x14ac:dyDescent="0.3"/>
    <row r="1535" s="20" customFormat="1" x14ac:dyDescent="0.3"/>
    <row r="1536" s="20" customFormat="1" x14ac:dyDescent="0.3"/>
    <row r="1537" s="20" customFormat="1" x14ac:dyDescent="0.3"/>
    <row r="1538" s="20" customFormat="1" x14ac:dyDescent="0.3"/>
    <row r="1539" s="20" customFormat="1" x14ac:dyDescent="0.3"/>
    <row r="1540" s="20" customFormat="1" x14ac:dyDescent="0.3"/>
    <row r="1541" s="20" customFormat="1" x14ac:dyDescent="0.3"/>
    <row r="1542" s="20" customFormat="1" x14ac:dyDescent="0.3"/>
    <row r="1543" s="20" customFormat="1" x14ac:dyDescent="0.3"/>
    <row r="1544" s="20" customFormat="1" x14ac:dyDescent="0.3"/>
    <row r="1545" s="20" customFormat="1" x14ac:dyDescent="0.3"/>
    <row r="1546" s="20" customFormat="1" x14ac:dyDescent="0.3"/>
    <row r="1547" s="20" customFormat="1" x14ac:dyDescent="0.3"/>
    <row r="1548" s="20" customFormat="1" x14ac:dyDescent="0.3"/>
    <row r="1549" s="20" customFormat="1" x14ac:dyDescent="0.3"/>
    <row r="1550" s="20" customFormat="1" x14ac:dyDescent="0.3"/>
    <row r="1551" s="20" customFormat="1" x14ac:dyDescent="0.3"/>
    <row r="1552" s="20" customFormat="1" x14ac:dyDescent="0.3"/>
    <row r="1553" s="20" customFormat="1" x14ac:dyDescent="0.3"/>
    <row r="1554" s="20" customFormat="1" x14ac:dyDescent="0.3"/>
    <row r="1555" s="20" customFormat="1" x14ac:dyDescent="0.3"/>
    <row r="1556" s="20" customFormat="1" x14ac:dyDescent="0.3"/>
    <row r="1557" s="20" customFormat="1" x14ac:dyDescent="0.3"/>
    <row r="1558" s="20" customFormat="1" x14ac:dyDescent="0.3"/>
    <row r="1559" s="20" customFormat="1" x14ac:dyDescent="0.3"/>
    <row r="1560" s="20" customFormat="1" x14ac:dyDescent="0.3"/>
    <row r="1561" s="20" customFormat="1" x14ac:dyDescent="0.3"/>
    <row r="1562" s="20" customFormat="1" x14ac:dyDescent="0.3"/>
    <row r="1563" s="20" customFormat="1" x14ac:dyDescent="0.3"/>
    <row r="1564" s="20" customFormat="1" x14ac:dyDescent="0.3"/>
    <row r="1565" s="20" customFormat="1" x14ac:dyDescent="0.3"/>
    <row r="1566" s="20" customFormat="1" x14ac:dyDescent="0.3"/>
    <row r="1567" s="20" customFormat="1" x14ac:dyDescent="0.3"/>
    <row r="1568" s="20" customFormat="1" x14ac:dyDescent="0.3"/>
    <row r="1569" s="20" customFormat="1" x14ac:dyDescent="0.3"/>
    <row r="1570" s="20" customFormat="1" x14ac:dyDescent="0.3"/>
    <row r="1571" s="20" customFormat="1" x14ac:dyDescent="0.3"/>
    <row r="1572" s="20" customFormat="1" x14ac:dyDescent="0.3"/>
    <row r="1573" s="20" customFormat="1" x14ac:dyDescent="0.3"/>
    <row r="1574" s="20" customFormat="1" x14ac:dyDescent="0.3"/>
    <row r="1575" s="20" customFormat="1" x14ac:dyDescent="0.3"/>
    <row r="1576" s="20" customFormat="1" x14ac:dyDescent="0.3"/>
    <row r="1577" s="20" customFormat="1" x14ac:dyDescent="0.3"/>
    <row r="1578" s="20" customFormat="1" x14ac:dyDescent="0.3"/>
    <row r="1579" s="20" customFormat="1" x14ac:dyDescent="0.3"/>
    <row r="1580" s="20" customFormat="1" x14ac:dyDescent="0.3"/>
    <row r="1581" s="20" customFormat="1" x14ac:dyDescent="0.3"/>
    <row r="1582" s="20" customFormat="1" x14ac:dyDescent="0.3"/>
    <row r="1583" s="20" customFormat="1" x14ac:dyDescent="0.3"/>
    <row r="1584" s="20" customFormat="1" x14ac:dyDescent="0.3"/>
    <row r="1585" s="20" customFormat="1" x14ac:dyDescent="0.3"/>
    <row r="1586" s="20" customFormat="1" x14ac:dyDescent="0.3"/>
    <row r="1587" s="20" customFormat="1" x14ac:dyDescent="0.3"/>
    <row r="1588" s="20" customFormat="1" x14ac:dyDescent="0.3"/>
    <row r="1589" s="20" customFormat="1" x14ac:dyDescent="0.3"/>
    <row r="1590" s="20" customFormat="1" x14ac:dyDescent="0.3"/>
    <row r="1591" s="20" customFormat="1" x14ac:dyDescent="0.3"/>
    <row r="1592" s="20" customFormat="1" x14ac:dyDescent="0.3"/>
    <row r="1593" s="20" customFormat="1" x14ac:dyDescent="0.3"/>
    <row r="1594" s="20" customFormat="1" x14ac:dyDescent="0.3"/>
    <row r="1595" s="20" customFormat="1" x14ac:dyDescent="0.3"/>
    <row r="1596" s="20" customFormat="1" x14ac:dyDescent="0.3"/>
    <row r="1597" s="20" customFormat="1" x14ac:dyDescent="0.3"/>
    <row r="1598" s="20" customFormat="1" x14ac:dyDescent="0.3"/>
    <row r="1599" s="20" customFormat="1" x14ac:dyDescent="0.3"/>
    <row r="1600" s="20" customFormat="1" x14ac:dyDescent="0.3"/>
    <row r="1601" s="20" customFormat="1" x14ac:dyDescent="0.3"/>
    <row r="1602" s="20" customFormat="1" x14ac:dyDescent="0.3"/>
    <row r="1603" s="20" customFormat="1" x14ac:dyDescent="0.3"/>
    <row r="1604" s="20" customFormat="1" x14ac:dyDescent="0.3"/>
    <row r="1605" s="20" customFormat="1" x14ac:dyDescent="0.3"/>
    <row r="1606" s="20" customFormat="1" x14ac:dyDescent="0.3"/>
    <row r="1607" s="20" customFormat="1" x14ac:dyDescent="0.3"/>
    <row r="1608" s="20" customFormat="1" x14ac:dyDescent="0.3"/>
    <row r="1609" s="20" customFormat="1" x14ac:dyDescent="0.3"/>
    <row r="1610" s="20" customFormat="1" x14ac:dyDescent="0.3"/>
    <row r="1611" s="20" customFormat="1" x14ac:dyDescent="0.3"/>
    <row r="1612" s="20" customFormat="1" x14ac:dyDescent="0.3"/>
    <row r="1613" s="20" customFormat="1" x14ac:dyDescent="0.3"/>
    <row r="1614" s="20" customFormat="1" x14ac:dyDescent="0.3"/>
    <row r="1615" s="20" customFormat="1" x14ac:dyDescent="0.3"/>
    <row r="1616" s="20" customFormat="1" x14ac:dyDescent="0.3"/>
    <row r="1617" s="20" customFormat="1" x14ac:dyDescent="0.3"/>
    <row r="1618" s="20" customFormat="1" x14ac:dyDescent="0.3"/>
    <row r="1619" s="20" customFormat="1" x14ac:dyDescent="0.3"/>
    <row r="1620" s="20" customFormat="1" x14ac:dyDescent="0.3"/>
    <row r="1621" s="20" customFormat="1" x14ac:dyDescent="0.3"/>
    <row r="1622" s="20" customFormat="1" x14ac:dyDescent="0.3"/>
    <row r="1623" s="20" customFormat="1" x14ac:dyDescent="0.3"/>
    <row r="1624" s="20" customFormat="1" x14ac:dyDescent="0.3"/>
    <row r="1625" s="20" customFormat="1" x14ac:dyDescent="0.3"/>
    <row r="1626" s="20" customFormat="1" x14ac:dyDescent="0.3"/>
    <row r="1627" s="20" customFormat="1" x14ac:dyDescent="0.3"/>
    <row r="1628" s="20" customFormat="1" x14ac:dyDescent="0.3"/>
    <row r="1629" s="20" customFormat="1" x14ac:dyDescent="0.3"/>
    <row r="1630" s="20" customFormat="1" x14ac:dyDescent="0.3"/>
    <row r="1631" s="20" customFormat="1" x14ac:dyDescent="0.3"/>
    <row r="1632" s="20" customFormat="1" x14ac:dyDescent="0.3"/>
    <row r="1633" s="20" customFormat="1" x14ac:dyDescent="0.3"/>
    <row r="1634" s="20" customFormat="1" x14ac:dyDescent="0.3"/>
    <row r="1635" s="20" customFormat="1" x14ac:dyDescent="0.3"/>
    <row r="1636" s="20" customFormat="1" x14ac:dyDescent="0.3"/>
    <row r="1637" s="20" customFormat="1" x14ac:dyDescent="0.3"/>
    <row r="1638" s="20" customFormat="1" x14ac:dyDescent="0.3"/>
    <row r="1639" s="20" customFormat="1" x14ac:dyDescent="0.3"/>
    <row r="1640" s="20" customFormat="1" x14ac:dyDescent="0.3"/>
    <row r="1641" s="20" customFormat="1" x14ac:dyDescent="0.3"/>
    <row r="1642" s="20" customFormat="1" x14ac:dyDescent="0.3"/>
    <row r="1643" s="20" customFormat="1" x14ac:dyDescent="0.3"/>
    <row r="1644" s="20" customFormat="1" x14ac:dyDescent="0.3"/>
  </sheetData>
  <mergeCells count="5">
    <mergeCell ref="A1:A3"/>
    <mergeCell ref="B1:B3"/>
    <mergeCell ref="C1:C3"/>
    <mergeCell ref="D1:D3"/>
    <mergeCell ref="E1:E3"/>
  </mergeCells>
  <pageMargins left="0.4" right="0.03" top="0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B1703"/>
  <sheetViews>
    <sheetView tabSelected="1" topLeftCell="B1" zoomScale="85" zoomScaleNormal="85" workbookViewId="0">
      <selection activeCell="B22" sqref="B22"/>
    </sheetView>
  </sheetViews>
  <sheetFormatPr defaultColWidth="8.88671875" defaultRowHeight="16.2" x14ac:dyDescent="0.3"/>
  <cols>
    <col min="1" max="1" width="4.6640625" style="21" bestFit="1" customWidth="1"/>
    <col min="2" max="2" width="121" style="21" customWidth="1"/>
    <col min="3" max="3" width="16.109375" style="21" bestFit="1" customWidth="1"/>
    <col min="4" max="4" width="8" style="21" bestFit="1" customWidth="1"/>
    <col min="5" max="54" width="8.88671875" style="20"/>
    <col min="55" max="16384" width="8.88671875" style="21"/>
  </cols>
  <sheetData>
    <row r="1" spans="1:5" ht="25.2" customHeight="1" x14ac:dyDescent="0.3">
      <c r="A1" s="91" t="s">
        <v>0</v>
      </c>
      <c r="B1" s="93" t="str">
        <f>IF([3]ICMS!C13="GEO","სამუშაოების დასახელება","Work Description")</f>
        <v>სამუშაოების დასახელება</v>
      </c>
      <c r="C1" s="95" t="str">
        <f>IF([3]ICMS!C13="GEO","განზ. ერთ.","Unit")</f>
        <v>განზ. ერთ.</v>
      </c>
      <c r="D1" s="97" t="str">
        <f>IF([3]ICMS!C13="GEO","რაოდ","Q-ty")</f>
        <v>რაოდ</v>
      </c>
    </row>
    <row r="2" spans="1:5" ht="25.2" customHeight="1" x14ac:dyDescent="0.3">
      <c r="A2" s="92"/>
      <c r="B2" s="94"/>
      <c r="C2" s="96"/>
      <c r="D2" s="98"/>
    </row>
    <row r="3" spans="1:5" ht="24.6" customHeight="1" x14ac:dyDescent="0.3">
      <c r="A3" s="92"/>
      <c r="B3" s="94"/>
      <c r="C3" s="96"/>
      <c r="D3" s="99"/>
    </row>
    <row r="4" spans="1:5" ht="25.2" customHeight="1" x14ac:dyDescent="0.3">
      <c r="A4" s="22">
        <v>1</v>
      </c>
      <c r="B4" s="23">
        <v>3</v>
      </c>
      <c r="C4" s="23">
        <v>4</v>
      </c>
      <c r="D4" s="23">
        <v>6</v>
      </c>
    </row>
    <row r="5" spans="1:5" s="20" customFormat="1" ht="10.95" customHeight="1" x14ac:dyDescent="0.3"/>
    <row r="6" spans="1:5" ht="34.950000000000003" customHeight="1" x14ac:dyDescent="0.3">
      <c r="A6" s="71">
        <v>1</v>
      </c>
      <c r="B6" s="61"/>
      <c r="C6" s="62"/>
      <c r="D6" s="62"/>
    </row>
    <row r="7" spans="1:5" ht="18.600000000000001" x14ac:dyDescent="0.3">
      <c r="A7" s="74"/>
      <c r="B7" s="82" t="s">
        <v>420</v>
      </c>
      <c r="C7" s="39"/>
      <c r="D7" s="65"/>
    </row>
    <row r="8" spans="1:5" ht="18.600000000000001" x14ac:dyDescent="0.4">
      <c r="A8" s="72">
        <v>1</v>
      </c>
      <c r="B8" s="73" t="s">
        <v>407</v>
      </c>
      <c r="C8" s="70" t="s">
        <v>210</v>
      </c>
      <c r="D8" s="69">
        <v>76</v>
      </c>
    </row>
    <row r="9" spans="1:5" ht="18.600000000000001" x14ac:dyDescent="0.3">
      <c r="A9" s="60">
        <v>2</v>
      </c>
      <c r="B9" s="54" t="s">
        <v>408</v>
      </c>
      <c r="C9" s="56" t="s">
        <v>210</v>
      </c>
      <c r="D9" s="57">
        <v>1</v>
      </c>
    </row>
    <row r="10" spans="1:5" ht="18.600000000000001" x14ac:dyDescent="0.4">
      <c r="A10" s="72">
        <v>3</v>
      </c>
      <c r="B10" s="53" t="s">
        <v>409</v>
      </c>
      <c r="C10" s="56" t="s">
        <v>210</v>
      </c>
      <c r="D10" s="57">
        <v>14</v>
      </c>
    </row>
    <row r="11" spans="1:5" ht="18.600000000000001" x14ac:dyDescent="0.4">
      <c r="A11" s="60">
        <v>4</v>
      </c>
      <c r="B11" s="53" t="s">
        <v>410</v>
      </c>
      <c r="C11" s="56" t="s">
        <v>210</v>
      </c>
      <c r="D11" s="57">
        <v>23</v>
      </c>
    </row>
    <row r="12" spans="1:5" ht="18.600000000000001" x14ac:dyDescent="0.4">
      <c r="A12" s="72">
        <v>5</v>
      </c>
      <c r="B12" s="53" t="s">
        <v>411</v>
      </c>
      <c r="C12" s="56" t="s">
        <v>210</v>
      </c>
      <c r="D12" s="57">
        <v>2</v>
      </c>
    </row>
    <row r="13" spans="1:5" ht="18.600000000000001" x14ac:dyDescent="0.3">
      <c r="A13" s="60">
        <v>6</v>
      </c>
      <c r="B13" s="54" t="s">
        <v>412</v>
      </c>
      <c r="C13" s="56" t="s">
        <v>210</v>
      </c>
      <c r="D13" s="57">
        <v>21</v>
      </c>
    </row>
    <row r="14" spans="1:5" ht="18.600000000000001" x14ac:dyDescent="0.3">
      <c r="A14" s="72">
        <v>7</v>
      </c>
      <c r="B14" s="54" t="s">
        <v>413</v>
      </c>
      <c r="C14" s="56" t="s">
        <v>210</v>
      </c>
      <c r="D14" s="57">
        <v>77</v>
      </c>
    </row>
    <row r="15" spans="1:5" ht="18.600000000000001" x14ac:dyDescent="0.3">
      <c r="A15" s="60">
        <v>8</v>
      </c>
      <c r="B15" s="54" t="s">
        <v>414</v>
      </c>
      <c r="C15" s="56" t="s">
        <v>210</v>
      </c>
      <c r="D15" s="57">
        <v>31</v>
      </c>
      <c r="E15" s="44"/>
    </row>
    <row r="16" spans="1:5" ht="18.600000000000001" x14ac:dyDescent="0.3">
      <c r="A16" s="72">
        <v>9</v>
      </c>
      <c r="B16" s="54" t="s">
        <v>415</v>
      </c>
      <c r="C16" s="56" t="s">
        <v>210</v>
      </c>
      <c r="D16" s="57">
        <v>2</v>
      </c>
      <c r="E16" s="44"/>
    </row>
    <row r="17" spans="1:54" ht="18.600000000000001" x14ac:dyDescent="0.3">
      <c r="A17" s="60">
        <v>10</v>
      </c>
      <c r="B17" s="55" t="s">
        <v>416</v>
      </c>
      <c r="C17" s="56" t="s">
        <v>417</v>
      </c>
      <c r="D17" s="57">
        <v>1000</v>
      </c>
      <c r="E17" s="44"/>
    </row>
    <row r="18" spans="1:54" ht="18.600000000000001" x14ac:dyDescent="0.3">
      <c r="A18" s="72">
        <v>11</v>
      </c>
      <c r="B18" s="55" t="s">
        <v>418</v>
      </c>
      <c r="C18" s="56" t="s">
        <v>210</v>
      </c>
      <c r="D18" s="57">
        <v>1</v>
      </c>
      <c r="E18" s="44"/>
    </row>
    <row r="19" spans="1:54" ht="18.600000000000001" x14ac:dyDescent="0.3">
      <c r="A19" s="60">
        <v>12</v>
      </c>
      <c r="B19" s="66" t="s">
        <v>419</v>
      </c>
      <c r="C19" s="67" t="s">
        <v>210</v>
      </c>
      <c r="D19" s="67">
        <v>1</v>
      </c>
      <c r="E19" s="44"/>
    </row>
    <row r="20" spans="1:54" ht="18.600000000000001" x14ac:dyDescent="0.3">
      <c r="A20" s="74"/>
      <c r="B20" s="82" t="s">
        <v>421</v>
      </c>
      <c r="C20" s="39"/>
      <c r="D20" s="28"/>
    </row>
    <row r="21" spans="1:54" ht="18.600000000000001" x14ac:dyDescent="0.4">
      <c r="A21" s="75">
        <v>1</v>
      </c>
      <c r="B21" s="68" t="s">
        <v>422</v>
      </c>
      <c r="C21" s="69" t="s">
        <v>210</v>
      </c>
      <c r="D21" s="70">
        <v>1</v>
      </c>
    </row>
    <row r="22" spans="1:54" ht="18.600000000000001" x14ac:dyDescent="0.4">
      <c r="A22" s="76">
        <v>2</v>
      </c>
      <c r="B22" s="58" t="s">
        <v>423</v>
      </c>
      <c r="C22" s="57" t="s">
        <v>210</v>
      </c>
      <c r="D22" s="56">
        <v>2</v>
      </c>
    </row>
    <row r="23" spans="1:54" ht="18.600000000000001" x14ac:dyDescent="0.4">
      <c r="A23" s="75">
        <v>3</v>
      </c>
      <c r="B23" s="58" t="s">
        <v>424</v>
      </c>
      <c r="C23" s="57" t="s">
        <v>210</v>
      </c>
      <c r="D23" s="56">
        <v>1</v>
      </c>
    </row>
    <row r="24" spans="1:54" ht="18.600000000000001" x14ac:dyDescent="0.4">
      <c r="A24" s="76">
        <v>4</v>
      </c>
      <c r="B24" s="58" t="s">
        <v>425</v>
      </c>
      <c r="C24" s="57" t="s">
        <v>210</v>
      </c>
      <c r="D24" s="56">
        <v>1</v>
      </c>
      <c r="AZ24" s="21"/>
      <c r="BA24" s="21"/>
      <c r="BB24" s="21"/>
    </row>
    <row r="25" spans="1:54" ht="18.600000000000001" x14ac:dyDescent="0.4">
      <c r="A25" s="75">
        <v>5</v>
      </c>
      <c r="B25" s="58" t="s">
        <v>426</v>
      </c>
      <c r="C25" s="57" t="s">
        <v>210</v>
      </c>
      <c r="D25" s="56">
        <v>3</v>
      </c>
    </row>
    <row r="26" spans="1:54" ht="18.600000000000001" x14ac:dyDescent="0.4">
      <c r="A26" s="76">
        <v>6</v>
      </c>
      <c r="B26" s="58" t="s">
        <v>427</v>
      </c>
      <c r="C26" s="57" t="s">
        <v>210</v>
      </c>
      <c r="D26" s="56">
        <v>7</v>
      </c>
    </row>
    <row r="27" spans="1:54" ht="18.600000000000001" x14ac:dyDescent="0.4">
      <c r="A27" s="75">
        <v>7</v>
      </c>
      <c r="B27" s="58" t="s">
        <v>428</v>
      </c>
      <c r="C27" s="57" t="s">
        <v>210</v>
      </c>
      <c r="D27" s="56">
        <v>7</v>
      </c>
    </row>
    <row r="28" spans="1:54" ht="18.600000000000001" x14ac:dyDescent="0.4">
      <c r="A28" s="76">
        <v>8</v>
      </c>
      <c r="B28" s="58" t="s">
        <v>429</v>
      </c>
      <c r="C28" s="57" t="s">
        <v>210</v>
      </c>
      <c r="D28" s="56">
        <v>210</v>
      </c>
    </row>
    <row r="29" spans="1:54" ht="18.600000000000001" x14ac:dyDescent="0.4">
      <c r="A29" s="75">
        <v>9</v>
      </c>
      <c r="B29" s="58" t="s">
        <v>430</v>
      </c>
      <c r="C29" s="57" t="s">
        <v>209</v>
      </c>
      <c r="D29" s="56">
        <v>1</v>
      </c>
    </row>
    <row r="30" spans="1:54" ht="18.600000000000001" x14ac:dyDescent="0.4">
      <c r="A30" s="76">
        <v>10</v>
      </c>
      <c r="B30" s="58" t="s">
        <v>431</v>
      </c>
      <c r="C30" s="57" t="s">
        <v>209</v>
      </c>
      <c r="D30" s="56">
        <v>2</v>
      </c>
    </row>
    <row r="31" spans="1:54" ht="18.600000000000001" x14ac:dyDescent="0.3">
      <c r="A31" s="75">
        <v>11</v>
      </c>
      <c r="B31" s="54" t="s">
        <v>432</v>
      </c>
      <c r="C31" s="56" t="s">
        <v>417</v>
      </c>
      <c r="D31" s="57">
        <v>9000</v>
      </c>
    </row>
    <row r="32" spans="1:54" ht="18.600000000000001" x14ac:dyDescent="0.3">
      <c r="A32" s="76">
        <v>12</v>
      </c>
      <c r="B32" s="54" t="s">
        <v>433</v>
      </c>
      <c r="C32" s="56" t="s">
        <v>417</v>
      </c>
      <c r="D32" s="57">
        <v>4500</v>
      </c>
    </row>
    <row r="33" spans="1:4" ht="18.600000000000001" x14ac:dyDescent="0.3">
      <c r="A33" s="75">
        <v>13</v>
      </c>
      <c r="B33" s="59" t="s">
        <v>434</v>
      </c>
      <c r="C33" s="57" t="s">
        <v>210</v>
      </c>
      <c r="D33" s="57">
        <v>500</v>
      </c>
    </row>
    <row r="34" spans="1:4" ht="18.600000000000001" x14ac:dyDescent="0.3">
      <c r="A34" s="76">
        <v>14</v>
      </c>
      <c r="B34" s="55" t="s">
        <v>435</v>
      </c>
      <c r="C34" s="57" t="s">
        <v>210</v>
      </c>
      <c r="D34" s="57">
        <v>26</v>
      </c>
    </row>
    <row r="35" spans="1:4" ht="18.600000000000001" x14ac:dyDescent="0.3">
      <c r="A35" s="75">
        <v>15</v>
      </c>
      <c r="B35" s="55" t="s">
        <v>436</v>
      </c>
      <c r="C35" s="57" t="s">
        <v>210</v>
      </c>
      <c r="D35" s="57">
        <v>46</v>
      </c>
    </row>
    <row r="36" spans="1:4" ht="18.600000000000001" x14ac:dyDescent="0.3">
      <c r="A36" s="76">
        <v>16</v>
      </c>
      <c r="B36" s="54" t="s">
        <v>437</v>
      </c>
      <c r="C36" s="57" t="s">
        <v>210</v>
      </c>
      <c r="D36" s="57">
        <v>4</v>
      </c>
    </row>
    <row r="37" spans="1:4" ht="18.600000000000001" x14ac:dyDescent="0.3">
      <c r="A37" s="75">
        <v>17</v>
      </c>
      <c r="B37" s="54" t="s">
        <v>438</v>
      </c>
      <c r="C37" s="57" t="s">
        <v>210</v>
      </c>
      <c r="D37" s="57">
        <v>13</v>
      </c>
    </row>
    <row r="38" spans="1:4" ht="18.600000000000001" x14ac:dyDescent="0.3">
      <c r="A38" s="76">
        <v>18</v>
      </c>
      <c r="B38" s="55" t="s">
        <v>439</v>
      </c>
      <c r="C38" s="57" t="s">
        <v>210</v>
      </c>
      <c r="D38" s="57">
        <v>72</v>
      </c>
    </row>
    <row r="39" spans="1:4" ht="18.600000000000001" x14ac:dyDescent="0.3">
      <c r="A39" s="75">
        <v>19</v>
      </c>
      <c r="B39" s="55" t="s">
        <v>440</v>
      </c>
      <c r="C39" s="57" t="s">
        <v>210</v>
      </c>
      <c r="D39" s="57">
        <v>72</v>
      </c>
    </row>
    <row r="40" spans="1:4" ht="18.600000000000001" x14ac:dyDescent="0.3">
      <c r="A40" s="76">
        <v>20</v>
      </c>
      <c r="B40" s="55" t="s">
        <v>419</v>
      </c>
      <c r="C40" s="57" t="s">
        <v>210</v>
      </c>
      <c r="D40" s="57">
        <v>1</v>
      </c>
    </row>
    <row r="41" spans="1:4" ht="18.600000000000001" x14ac:dyDescent="0.3">
      <c r="A41" s="48"/>
      <c r="B41" s="63"/>
      <c r="C41" s="64"/>
      <c r="D41" s="51"/>
    </row>
    <row r="42" spans="1:4" s="20" customFormat="1" ht="25.2" customHeight="1" x14ac:dyDescent="0.3"/>
    <row r="43" spans="1:4" s="20" customFormat="1" ht="25.2" customHeight="1" x14ac:dyDescent="0.3"/>
    <row r="44" spans="1:4" s="20" customFormat="1" ht="25.2" customHeight="1" x14ac:dyDescent="0.3"/>
    <row r="45" spans="1:4" s="20" customFormat="1" ht="25.2" customHeight="1" x14ac:dyDescent="0.3"/>
    <row r="46" spans="1:4" s="20" customFormat="1" ht="25.2" customHeight="1" x14ac:dyDescent="0.3"/>
    <row r="47" spans="1:4" s="20" customFormat="1" ht="25.2" customHeight="1" x14ac:dyDescent="0.3"/>
    <row r="48" spans="1:4" s="20" customFormat="1" ht="25.2" customHeight="1" x14ac:dyDescent="0.3"/>
    <row r="49" s="20" customFormat="1" ht="25.2" customHeight="1" x14ac:dyDescent="0.3"/>
    <row r="50" s="20" customFormat="1" ht="25.2" customHeight="1" x14ac:dyDescent="0.3"/>
    <row r="51" s="20" customFormat="1" ht="25.2" customHeight="1" x14ac:dyDescent="0.3"/>
    <row r="52" s="20" customFormat="1" ht="25.2" customHeight="1" x14ac:dyDescent="0.3"/>
    <row r="53" s="20" customFormat="1" ht="25.2" customHeight="1" x14ac:dyDescent="0.3"/>
    <row r="54" s="20" customFormat="1" ht="25.2" customHeight="1" x14ac:dyDescent="0.3"/>
    <row r="55" s="20" customFormat="1" ht="25.2" customHeight="1" x14ac:dyDescent="0.3"/>
    <row r="56" s="20" customFormat="1" x14ac:dyDescent="0.3"/>
    <row r="57" s="20" customFormat="1" x14ac:dyDescent="0.3"/>
    <row r="58" s="20" customFormat="1" x14ac:dyDescent="0.3"/>
    <row r="59" s="20" customFormat="1" x14ac:dyDescent="0.3"/>
    <row r="60" s="20" customFormat="1" x14ac:dyDescent="0.3"/>
    <row r="61" s="20" customFormat="1" x14ac:dyDescent="0.3"/>
    <row r="62" s="20" customFormat="1" x14ac:dyDescent="0.3"/>
    <row r="63" s="20" customFormat="1" x14ac:dyDescent="0.3"/>
    <row r="64" s="20" customFormat="1" x14ac:dyDescent="0.3"/>
    <row r="65" s="20" customFormat="1" x14ac:dyDescent="0.3"/>
    <row r="66" s="20" customFormat="1" x14ac:dyDescent="0.3"/>
    <row r="67" s="20" customFormat="1" x14ac:dyDescent="0.3"/>
    <row r="68" s="20" customFormat="1" x14ac:dyDescent="0.3"/>
    <row r="69" s="20" customFormat="1" x14ac:dyDescent="0.3"/>
    <row r="70" s="20" customFormat="1" x14ac:dyDescent="0.3"/>
    <row r="71" s="20" customFormat="1" x14ac:dyDescent="0.3"/>
    <row r="72" s="20" customFormat="1" x14ac:dyDescent="0.3"/>
    <row r="73" s="20" customFormat="1" x14ac:dyDescent="0.3"/>
    <row r="74" s="20" customFormat="1" x14ac:dyDescent="0.3"/>
    <row r="75" s="20" customFormat="1" x14ac:dyDescent="0.3"/>
    <row r="76" s="20" customFormat="1" x14ac:dyDescent="0.3"/>
    <row r="77" s="20" customFormat="1" x14ac:dyDescent="0.3"/>
    <row r="78" s="20" customFormat="1" x14ac:dyDescent="0.3"/>
    <row r="79" s="20" customFormat="1" x14ac:dyDescent="0.3"/>
    <row r="80" s="20" customFormat="1" x14ac:dyDescent="0.3"/>
    <row r="81" s="20" customFormat="1" x14ac:dyDescent="0.3"/>
    <row r="82" s="20" customFormat="1" x14ac:dyDescent="0.3"/>
    <row r="83" s="20" customFormat="1" x14ac:dyDescent="0.3"/>
    <row r="84" s="20" customFormat="1" x14ac:dyDescent="0.3"/>
    <row r="85" s="20" customFormat="1" x14ac:dyDescent="0.3"/>
    <row r="86" s="20" customFormat="1" x14ac:dyDescent="0.3"/>
    <row r="87" s="20" customFormat="1" x14ac:dyDescent="0.3"/>
    <row r="88" s="20" customFormat="1" x14ac:dyDescent="0.3"/>
    <row r="89" s="20" customFormat="1" x14ac:dyDescent="0.3"/>
    <row r="90" s="20" customFormat="1" x14ac:dyDescent="0.3"/>
    <row r="91" s="20" customFormat="1" x14ac:dyDescent="0.3"/>
    <row r="92" s="20" customFormat="1" x14ac:dyDescent="0.3"/>
    <row r="93" s="20" customFormat="1" x14ac:dyDescent="0.3"/>
    <row r="94" s="20" customFormat="1" x14ac:dyDescent="0.3"/>
    <row r="95" s="20" customFormat="1" x14ac:dyDescent="0.3"/>
    <row r="96" s="20" customFormat="1" x14ac:dyDescent="0.3"/>
    <row r="97" s="20" customFormat="1" x14ac:dyDescent="0.3"/>
    <row r="98" s="20" customFormat="1" x14ac:dyDescent="0.3"/>
    <row r="99" s="20" customFormat="1" x14ac:dyDescent="0.3"/>
    <row r="100" s="20" customFormat="1" x14ac:dyDescent="0.3"/>
    <row r="101" s="20" customFormat="1" x14ac:dyDescent="0.3"/>
    <row r="102" s="20" customFormat="1" x14ac:dyDescent="0.3"/>
    <row r="103" s="20" customFormat="1" x14ac:dyDescent="0.3"/>
    <row r="104" s="20" customFormat="1" x14ac:dyDescent="0.3"/>
    <row r="105" s="20" customFormat="1" x14ac:dyDescent="0.3"/>
    <row r="106" s="20" customFormat="1" x14ac:dyDescent="0.3"/>
    <row r="107" s="20" customFormat="1" x14ac:dyDescent="0.3"/>
    <row r="108" s="20" customFormat="1" x14ac:dyDescent="0.3"/>
    <row r="109" s="20" customFormat="1" x14ac:dyDescent="0.3"/>
    <row r="110" s="20" customFormat="1" x14ac:dyDescent="0.3"/>
    <row r="111" s="20" customFormat="1" x14ac:dyDescent="0.3"/>
    <row r="112" s="20" customFormat="1" x14ac:dyDescent="0.3"/>
    <row r="113" s="20" customFormat="1" x14ac:dyDescent="0.3"/>
    <row r="114" s="20" customFormat="1" x14ac:dyDescent="0.3"/>
    <row r="115" s="20" customFormat="1" x14ac:dyDescent="0.3"/>
    <row r="116" s="20" customFormat="1" x14ac:dyDescent="0.3"/>
    <row r="117" s="20" customFormat="1" x14ac:dyDescent="0.3"/>
    <row r="118" s="20" customFormat="1" x14ac:dyDescent="0.3"/>
    <row r="119" s="20" customFormat="1" x14ac:dyDescent="0.3"/>
    <row r="120" s="20" customFormat="1" x14ac:dyDescent="0.3"/>
    <row r="121" s="20" customFormat="1" x14ac:dyDescent="0.3"/>
    <row r="122" s="20" customFormat="1" x14ac:dyDescent="0.3"/>
    <row r="123" s="20" customFormat="1" x14ac:dyDescent="0.3"/>
    <row r="124" s="20" customFormat="1" x14ac:dyDescent="0.3"/>
    <row r="125" s="20" customFormat="1" x14ac:dyDescent="0.3"/>
    <row r="126" s="20" customFormat="1" x14ac:dyDescent="0.3"/>
    <row r="127" s="20" customFormat="1" x14ac:dyDescent="0.3"/>
    <row r="128" s="20" customFormat="1" x14ac:dyDescent="0.3"/>
    <row r="129" s="20" customFormat="1" x14ac:dyDescent="0.3"/>
    <row r="130" s="20" customFormat="1" x14ac:dyDescent="0.3"/>
    <row r="131" s="20" customFormat="1" x14ac:dyDescent="0.3"/>
    <row r="132" s="20" customFormat="1" x14ac:dyDescent="0.3"/>
    <row r="133" s="20" customFormat="1" x14ac:dyDescent="0.3"/>
    <row r="134" s="20" customFormat="1" x14ac:dyDescent="0.3"/>
    <row r="135" s="20" customFormat="1" x14ac:dyDescent="0.3"/>
    <row r="136" s="20" customFormat="1" x14ac:dyDescent="0.3"/>
    <row r="137" s="20" customFormat="1" x14ac:dyDescent="0.3"/>
    <row r="138" s="20" customFormat="1" x14ac:dyDescent="0.3"/>
    <row r="139" s="20" customFormat="1" x14ac:dyDescent="0.3"/>
    <row r="140" s="20" customFormat="1" x14ac:dyDescent="0.3"/>
    <row r="141" s="20" customFormat="1" x14ac:dyDescent="0.3"/>
    <row r="142" s="20" customFormat="1" x14ac:dyDescent="0.3"/>
    <row r="143" s="20" customFormat="1" x14ac:dyDescent="0.3"/>
    <row r="144" s="20" customFormat="1" x14ac:dyDescent="0.3"/>
    <row r="145" s="20" customFormat="1" x14ac:dyDescent="0.3"/>
    <row r="146" s="20" customFormat="1" x14ac:dyDescent="0.3"/>
    <row r="147" s="20" customFormat="1" x14ac:dyDescent="0.3"/>
    <row r="148" s="20" customFormat="1" x14ac:dyDescent="0.3"/>
    <row r="149" s="20" customFormat="1" x14ac:dyDescent="0.3"/>
    <row r="150" s="20" customFormat="1" x14ac:dyDescent="0.3"/>
    <row r="151" s="20" customFormat="1" x14ac:dyDescent="0.3"/>
    <row r="152" s="20" customFormat="1" x14ac:dyDescent="0.3"/>
    <row r="153" s="20" customFormat="1" x14ac:dyDescent="0.3"/>
    <row r="154" s="20" customFormat="1" x14ac:dyDescent="0.3"/>
    <row r="155" s="20" customFormat="1" x14ac:dyDescent="0.3"/>
    <row r="156" s="20" customFormat="1" x14ac:dyDescent="0.3"/>
    <row r="157" s="20" customFormat="1" x14ac:dyDescent="0.3"/>
    <row r="158" s="20" customFormat="1" x14ac:dyDescent="0.3"/>
    <row r="159" s="20" customFormat="1" x14ac:dyDescent="0.3"/>
    <row r="160" s="20" customFormat="1" x14ac:dyDescent="0.3"/>
    <row r="161" s="20" customFormat="1" x14ac:dyDescent="0.3"/>
    <row r="162" s="20" customFormat="1" x14ac:dyDescent="0.3"/>
    <row r="163" s="20" customFormat="1" x14ac:dyDescent="0.3"/>
    <row r="164" s="20" customFormat="1" x14ac:dyDescent="0.3"/>
    <row r="165" s="20" customFormat="1" x14ac:dyDescent="0.3"/>
    <row r="166" s="20" customFormat="1" x14ac:dyDescent="0.3"/>
    <row r="167" s="20" customFormat="1" x14ac:dyDescent="0.3"/>
    <row r="168" s="20" customFormat="1" x14ac:dyDescent="0.3"/>
    <row r="169" s="20" customFormat="1" x14ac:dyDescent="0.3"/>
    <row r="170" s="20" customFormat="1" x14ac:dyDescent="0.3"/>
    <row r="171" s="20" customFormat="1" x14ac:dyDescent="0.3"/>
    <row r="172" s="20" customFormat="1" x14ac:dyDescent="0.3"/>
    <row r="173" s="20" customFormat="1" x14ac:dyDescent="0.3"/>
    <row r="174" s="20" customFormat="1" x14ac:dyDescent="0.3"/>
    <row r="175" s="20" customFormat="1" x14ac:dyDescent="0.3"/>
    <row r="176" s="20" customFormat="1" x14ac:dyDescent="0.3"/>
    <row r="177" s="20" customFormat="1" x14ac:dyDescent="0.3"/>
    <row r="178" s="20" customFormat="1" x14ac:dyDescent="0.3"/>
    <row r="179" s="20" customFormat="1" x14ac:dyDescent="0.3"/>
    <row r="180" s="20" customFormat="1" x14ac:dyDescent="0.3"/>
    <row r="181" s="20" customFormat="1" x14ac:dyDescent="0.3"/>
    <row r="182" s="20" customFormat="1" x14ac:dyDescent="0.3"/>
    <row r="183" s="20" customFormat="1" x14ac:dyDescent="0.3"/>
    <row r="184" s="20" customFormat="1" x14ac:dyDescent="0.3"/>
    <row r="185" s="20" customFormat="1" x14ac:dyDescent="0.3"/>
    <row r="186" s="20" customFormat="1" x14ac:dyDescent="0.3"/>
    <row r="187" s="20" customFormat="1" x14ac:dyDescent="0.3"/>
    <row r="188" s="20" customFormat="1" x14ac:dyDescent="0.3"/>
    <row r="189" s="20" customFormat="1" x14ac:dyDescent="0.3"/>
    <row r="190" s="20" customFormat="1" x14ac:dyDescent="0.3"/>
    <row r="191" s="20" customFormat="1" x14ac:dyDescent="0.3"/>
    <row r="192" s="20" customFormat="1" x14ac:dyDescent="0.3"/>
    <row r="193" s="20" customFormat="1" x14ac:dyDescent="0.3"/>
    <row r="194" s="20" customFormat="1" x14ac:dyDescent="0.3"/>
    <row r="195" s="20" customFormat="1" x14ac:dyDescent="0.3"/>
    <row r="196" s="20" customFormat="1" x14ac:dyDescent="0.3"/>
    <row r="197" s="20" customFormat="1" x14ac:dyDescent="0.3"/>
    <row r="198" s="20" customFormat="1" x14ac:dyDescent="0.3"/>
    <row r="199" s="20" customFormat="1" x14ac:dyDescent="0.3"/>
    <row r="200" s="20" customFormat="1" x14ac:dyDescent="0.3"/>
    <row r="201" s="20" customFormat="1" x14ac:dyDescent="0.3"/>
    <row r="202" s="20" customFormat="1" x14ac:dyDescent="0.3"/>
    <row r="203" s="20" customFormat="1" x14ac:dyDescent="0.3"/>
    <row r="204" s="20" customFormat="1" x14ac:dyDescent="0.3"/>
    <row r="205" s="20" customFormat="1" x14ac:dyDescent="0.3"/>
    <row r="206" s="20" customFormat="1" x14ac:dyDescent="0.3"/>
    <row r="207" s="20" customFormat="1" x14ac:dyDescent="0.3"/>
    <row r="208" s="20" customFormat="1" x14ac:dyDescent="0.3"/>
    <row r="209" s="20" customFormat="1" x14ac:dyDescent="0.3"/>
    <row r="210" s="20" customFormat="1" x14ac:dyDescent="0.3"/>
    <row r="211" s="20" customFormat="1" x14ac:dyDescent="0.3"/>
    <row r="212" s="20" customFormat="1" x14ac:dyDescent="0.3"/>
    <row r="213" s="20" customFormat="1" x14ac:dyDescent="0.3"/>
    <row r="214" s="20" customFormat="1" x14ac:dyDescent="0.3"/>
    <row r="215" s="20" customFormat="1" x14ac:dyDescent="0.3"/>
    <row r="216" s="20" customFormat="1" x14ac:dyDescent="0.3"/>
    <row r="217" s="20" customFormat="1" x14ac:dyDescent="0.3"/>
    <row r="218" s="20" customFormat="1" x14ac:dyDescent="0.3"/>
    <row r="219" s="20" customFormat="1" x14ac:dyDescent="0.3"/>
    <row r="220" s="20" customFormat="1" x14ac:dyDescent="0.3"/>
    <row r="221" s="20" customFormat="1" x14ac:dyDescent="0.3"/>
    <row r="222" s="20" customFormat="1" x14ac:dyDescent="0.3"/>
    <row r="223" s="20" customFormat="1" x14ac:dyDescent="0.3"/>
    <row r="224" s="20" customFormat="1" x14ac:dyDescent="0.3"/>
    <row r="225" s="20" customFormat="1" x14ac:dyDescent="0.3"/>
    <row r="226" s="20" customFormat="1" x14ac:dyDescent="0.3"/>
    <row r="227" s="20" customFormat="1" x14ac:dyDescent="0.3"/>
    <row r="228" s="20" customFormat="1" x14ac:dyDescent="0.3"/>
    <row r="229" s="20" customFormat="1" x14ac:dyDescent="0.3"/>
    <row r="230" s="20" customFormat="1" x14ac:dyDescent="0.3"/>
    <row r="231" s="20" customFormat="1" x14ac:dyDescent="0.3"/>
    <row r="232" s="20" customFormat="1" x14ac:dyDescent="0.3"/>
    <row r="233" s="20" customFormat="1" x14ac:dyDescent="0.3"/>
    <row r="234" s="20" customFormat="1" x14ac:dyDescent="0.3"/>
    <row r="235" s="20" customFormat="1" x14ac:dyDescent="0.3"/>
    <row r="236" s="20" customFormat="1" x14ac:dyDescent="0.3"/>
    <row r="237" s="20" customFormat="1" x14ac:dyDescent="0.3"/>
    <row r="238" s="20" customFormat="1" x14ac:dyDescent="0.3"/>
    <row r="239" s="20" customFormat="1" x14ac:dyDescent="0.3"/>
    <row r="240" s="20" customFormat="1" x14ac:dyDescent="0.3"/>
    <row r="241" s="20" customFormat="1" x14ac:dyDescent="0.3"/>
    <row r="242" s="20" customFormat="1" x14ac:dyDescent="0.3"/>
    <row r="243" s="20" customFormat="1" x14ac:dyDescent="0.3"/>
    <row r="244" s="20" customFormat="1" x14ac:dyDescent="0.3"/>
    <row r="245" s="20" customFormat="1" x14ac:dyDescent="0.3"/>
    <row r="246" s="20" customFormat="1" x14ac:dyDescent="0.3"/>
    <row r="247" s="20" customFormat="1" x14ac:dyDescent="0.3"/>
    <row r="248" s="20" customFormat="1" x14ac:dyDescent="0.3"/>
    <row r="249" s="20" customFormat="1" x14ac:dyDescent="0.3"/>
    <row r="250" s="20" customFormat="1" x14ac:dyDescent="0.3"/>
    <row r="251" s="20" customFormat="1" x14ac:dyDescent="0.3"/>
    <row r="252" s="20" customFormat="1" x14ac:dyDescent="0.3"/>
    <row r="253" s="20" customFormat="1" x14ac:dyDescent="0.3"/>
    <row r="254" s="20" customFormat="1" x14ac:dyDescent="0.3"/>
    <row r="255" s="20" customFormat="1" x14ac:dyDescent="0.3"/>
    <row r="256" s="20" customFormat="1" x14ac:dyDescent="0.3"/>
    <row r="257" s="20" customFormat="1" x14ac:dyDescent="0.3"/>
    <row r="258" s="20" customFormat="1" x14ac:dyDescent="0.3"/>
    <row r="259" s="20" customFormat="1" x14ac:dyDescent="0.3"/>
    <row r="260" s="20" customFormat="1" x14ac:dyDescent="0.3"/>
    <row r="261" s="20" customFormat="1" x14ac:dyDescent="0.3"/>
    <row r="262" s="20" customFormat="1" x14ac:dyDescent="0.3"/>
    <row r="263" s="20" customFormat="1" x14ac:dyDescent="0.3"/>
    <row r="264" s="20" customFormat="1" x14ac:dyDescent="0.3"/>
    <row r="265" s="20" customFormat="1" x14ac:dyDescent="0.3"/>
    <row r="266" s="20" customFormat="1" x14ac:dyDescent="0.3"/>
    <row r="267" s="20" customFormat="1" x14ac:dyDescent="0.3"/>
    <row r="268" s="20" customFormat="1" x14ac:dyDescent="0.3"/>
    <row r="269" s="20" customFormat="1" x14ac:dyDescent="0.3"/>
    <row r="270" s="20" customFormat="1" x14ac:dyDescent="0.3"/>
    <row r="271" s="20" customFormat="1" x14ac:dyDescent="0.3"/>
    <row r="272" s="20" customFormat="1" x14ac:dyDescent="0.3"/>
    <row r="273" s="20" customFormat="1" x14ac:dyDescent="0.3"/>
    <row r="274" s="20" customFormat="1" x14ac:dyDescent="0.3"/>
    <row r="275" s="20" customFormat="1" x14ac:dyDescent="0.3"/>
    <row r="276" s="20" customFormat="1" x14ac:dyDescent="0.3"/>
    <row r="277" s="20" customFormat="1" x14ac:dyDescent="0.3"/>
    <row r="278" s="20" customFormat="1" x14ac:dyDescent="0.3"/>
    <row r="279" s="20" customFormat="1" x14ac:dyDescent="0.3"/>
    <row r="280" s="20" customFormat="1" x14ac:dyDescent="0.3"/>
    <row r="281" s="20" customFormat="1" x14ac:dyDescent="0.3"/>
    <row r="282" s="20" customFormat="1" x14ac:dyDescent="0.3"/>
    <row r="283" s="20" customFormat="1" x14ac:dyDescent="0.3"/>
    <row r="284" s="20" customFormat="1" x14ac:dyDescent="0.3"/>
    <row r="285" s="20" customFormat="1" x14ac:dyDescent="0.3"/>
    <row r="286" s="20" customFormat="1" x14ac:dyDescent="0.3"/>
    <row r="287" s="20" customFormat="1" x14ac:dyDescent="0.3"/>
    <row r="288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="20" customFormat="1" x14ac:dyDescent="0.3"/>
    <row r="354" s="20" customFormat="1" x14ac:dyDescent="0.3"/>
    <row r="355" s="20" customFormat="1" x14ac:dyDescent="0.3"/>
    <row r="356" s="20" customFormat="1" x14ac:dyDescent="0.3"/>
    <row r="357" s="20" customFormat="1" x14ac:dyDescent="0.3"/>
    <row r="358" s="20" customFormat="1" x14ac:dyDescent="0.3"/>
    <row r="359" s="20" customFormat="1" x14ac:dyDescent="0.3"/>
    <row r="360" s="20" customFormat="1" x14ac:dyDescent="0.3"/>
    <row r="361" s="20" customFormat="1" x14ac:dyDescent="0.3"/>
    <row r="362" s="20" customFormat="1" x14ac:dyDescent="0.3"/>
    <row r="363" s="20" customFormat="1" x14ac:dyDescent="0.3"/>
    <row r="364" s="20" customFormat="1" x14ac:dyDescent="0.3"/>
    <row r="365" s="20" customFormat="1" x14ac:dyDescent="0.3"/>
    <row r="366" s="20" customFormat="1" x14ac:dyDescent="0.3"/>
    <row r="367" s="20" customFormat="1" x14ac:dyDescent="0.3"/>
    <row r="368" s="20" customFormat="1" x14ac:dyDescent="0.3"/>
    <row r="369" s="20" customFormat="1" x14ac:dyDescent="0.3"/>
    <row r="370" s="20" customFormat="1" x14ac:dyDescent="0.3"/>
    <row r="371" s="20" customFormat="1" x14ac:dyDescent="0.3"/>
    <row r="372" s="20" customFormat="1" x14ac:dyDescent="0.3"/>
    <row r="373" s="20" customFormat="1" x14ac:dyDescent="0.3"/>
    <row r="374" s="20" customFormat="1" x14ac:dyDescent="0.3"/>
    <row r="375" s="20" customFormat="1" x14ac:dyDescent="0.3"/>
    <row r="376" s="20" customFormat="1" x14ac:dyDescent="0.3"/>
    <row r="377" s="20" customFormat="1" x14ac:dyDescent="0.3"/>
    <row r="378" s="20" customFormat="1" x14ac:dyDescent="0.3"/>
    <row r="379" s="20" customFormat="1" x14ac:dyDescent="0.3"/>
    <row r="380" s="20" customFormat="1" x14ac:dyDescent="0.3"/>
    <row r="381" s="20" customFormat="1" x14ac:dyDescent="0.3"/>
    <row r="382" s="20" customFormat="1" x14ac:dyDescent="0.3"/>
    <row r="383" s="20" customFormat="1" x14ac:dyDescent="0.3"/>
    <row r="384" s="20" customFormat="1" x14ac:dyDescent="0.3"/>
    <row r="385" s="20" customFormat="1" x14ac:dyDescent="0.3"/>
    <row r="386" s="20" customFormat="1" x14ac:dyDescent="0.3"/>
    <row r="387" s="20" customFormat="1" x14ac:dyDescent="0.3"/>
    <row r="388" s="20" customFormat="1" x14ac:dyDescent="0.3"/>
    <row r="389" s="20" customFormat="1" x14ac:dyDescent="0.3"/>
    <row r="390" s="20" customFormat="1" x14ac:dyDescent="0.3"/>
    <row r="391" s="20" customFormat="1" x14ac:dyDescent="0.3"/>
    <row r="392" s="20" customFormat="1" x14ac:dyDescent="0.3"/>
    <row r="393" s="20" customFormat="1" x14ac:dyDescent="0.3"/>
    <row r="394" s="20" customFormat="1" x14ac:dyDescent="0.3"/>
    <row r="395" s="20" customFormat="1" x14ac:dyDescent="0.3"/>
    <row r="396" s="20" customFormat="1" x14ac:dyDescent="0.3"/>
    <row r="397" s="20" customFormat="1" x14ac:dyDescent="0.3"/>
    <row r="398" s="20" customFormat="1" x14ac:dyDescent="0.3"/>
    <row r="399" s="20" customFormat="1" x14ac:dyDescent="0.3"/>
    <row r="400" s="20" customFormat="1" x14ac:dyDescent="0.3"/>
    <row r="401" s="20" customFormat="1" x14ac:dyDescent="0.3"/>
    <row r="402" s="20" customFormat="1" x14ac:dyDescent="0.3"/>
    <row r="403" s="20" customFormat="1" x14ac:dyDescent="0.3"/>
    <row r="404" s="20" customFormat="1" x14ac:dyDescent="0.3"/>
    <row r="405" s="20" customFormat="1" x14ac:dyDescent="0.3"/>
    <row r="406" s="20" customFormat="1" x14ac:dyDescent="0.3"/>
    <row r="407" s="20" customFormat="1" x14ac:dyDescent="0.3"/>
    <row r="408" s="20" customFormat="1" x14ac:dyDescent="0.3"/>
    <row r="409" s="20" customFormat="1" x14ac:dyDescent="0.3"/>
    <row r="410" s="20" customFormat="1" x14ac:dyDescent="0.3"/>
    <row r="411" s="20" customFormat="1" x14ac:dyDescent="0.3"/>
    <row r="412" s="20" customFormat="1" x14ac:dyDescent="0.3"/>
    <row r="413" s="20" customFormat="1" x14ac:dyDescent="0.3"/>
    <row r="414" s="20" customFormat="1" x14ac:dyDescent="0.3"/>
    <row r="415" s="20" customFormat="1" x14ac:dyDescent="0.3"/>
    <row r="416" s="20" customFormat="1" x14ac:dyDescent="0.3"/>
    <row r="417" s="20" customFormat="1" x14ac:dyDescent="0.3"/>
    <row r="418" s="20" customFormat="1" x14ac:dyDescent="0.3"/>
    <row r="419" s="20" customFormat="1" x14ac:dyDescent="0.3"/>
    <row r="420" s="20" customFormat="1" x14ac:dyDescent="0.3"/>
    <row r="421" s="20" customFormat="1" x14ac:dyDescent="0.3"/>
    <row r="422" s="20" customFormat="1" x14ac:dyDescent="0.3"/>
    <row r="423" s="20" customFormat="1" x14ac:dyDescent="0.3"/>
    <row r="424" s="20" customFormat="1" x14ac:dyDescent="0.3"/>
    <row r="425" s="20" customFormat="1" x14ac:dyDescent="0.3"/>
    <row r="426" s="20" customFormat="1" x14ac:dyDescent="0.3"/>
    <row r="427" s="20" customFormat="1" x14ac:dyDescent="0.3"/>
    <row r="428" s="20" customFormat="1" x14ac:dyDescent="0.3"/>
    <row r="429" s="20" customFormat="1" x14ac:dyDescent="0.3"/>
    <row r="430" s="20" customFormat="1" x14ac:dyDescent="0.3"/>
    <row r="431" s="20" customFormat="1" x14ac:dyDescent="0.3"/>
    <row r="432" s="20" customFormat="1" x14ac:dyDescent="0.3"/>
    <row r="433" s="20" customFormat="1" x14ac:dyDescent="0.3"/>
    <row r="434" s="20" customFormat="1" x14ac:dyDescent="0.3"/>
    <row r="435" s="20" customFormat="1" x14ac:dyDescent="0.3"/>
    <row r="436" s="20" customFormat="1" x14ac:dyDescent="0.3"/>
    <row r="437" s="20" customFormat="1" x14ac:dyDescent="0.3"/>
    <row r="438" s="20" customFormat="1" x14ac:dyDescent="0.3"/>
    <row r="439" s="20" customFormat="1" x14ac:dyDescent="0.3"/>
    <row r="440" s="20" customFormat="1" x14ac:dyDescent="0.3"/>
    <row r="441" s="20" customFormat="1" x14ac:dyDescent="0.3"/>
    <row r="442" s="20" customFormat="1" x14ac:dyDescent="0.3"/>
    <row r="443" s="20" customFormat="1" x14ac:dyDescent="0.3"/>
    <row r="444" s="20" customFormat="1" x14ac:dyDescent="0.3"/>
    <row r="445" s="20" customFormat="1" x14ac:dyDescent="0.3"/>
    <row r="446" s="20" customFormat="1" x14ac:dyDescent="0.3"/>
    <row r="447" s="20" customFormat="1" x14ac:dyDescent="0.3"/>
    <row r="448" s="20" customFormat="1" x14ac:dyDescent="0.3"/>
    <row r="449" s="20" customFormat="1" x14ac:dyDescent="0.3"/>
    <row r="450" s="20" customFormat="1" x14ac:dyDescent="0.3"/>
    <row r="451" s="20" customFormat="1" x14ac:dyDescent="0.3"/>
    <row r="452" s="20" customFormat="1" x14ac:dyDescent="0.3"/>
    <row r="453" s="20" customFormat="1" x14ac:dyDescent="0.3"/>
    <row r="454" s="20" customFormat="1" x14ac:dyDescent="0.3"/>
    <row r="455" s="20" customFormat="1" x14ac:dyDescent="0.3"/>
    <row r="456" s="20" customFormat="1" x14ac:dyDescent="0.3"/>
    <row r="457" s="20" customFormat="1" x14ac:dyDescent="0.3"/>
    <row r="458" s="20" customFormat="1" x14ac:dyDescent="0.3"/>
    <row r="459" s="20" customFormat="1" x14ac:dyDescent="0.3"/>
    <row r="460" s="20" customFormat="1" x14ac:dyDescent="0.3"/>
    <row r="461" s="20" customFormat="1" x14ac:dyDescent="0.3"/>
    <row r="462" s="20" customFormat="1" x14ac:dyDescent="0.3"/>
    <row r="463" s="20" customFormat="1" x14ac:dyDescent="0.3"/>
    <row r="464" s="20" customFormat="1" x14ac:dyDescent="0.3"/>
    <row r="465" s="20" customFormat="1" x14ac:dyDescent="0.3"/>
    <row r="466" s="20" customFormat="1" x14ac:dyDescent="0.3"/>
    <row r="467" s="20" customFormat="1" x14ac:dyDescent="0.3"/>
    <row r="468" s="20" customFormat="1" x14ac:dyDescent="0.3"/>
    <row r="469" s="20" customFormat="1" x14ac:dyDescent="0.3"/>
    <row r="470" s="20" customFormat="1" x14ac:dyDescent="0.3"/>
    <row r="471" s="20" customFormat="1" x14ac:dyDescent="0.3"/>
    <row r="472" s="20" customFormat="1" x14ac:dyDescent="0.3"/>
    <row r="473" s="20" customFormat="1" x14ac:dyDescent="0.3"/>
    <row r="474" s="20" customFormat="1" x14ac:dyDescent="0.3"/>
    <row r="475" s="20" customFormat="1" x14ac:dyDescent="0.3"/>
    <row r="476" s="20" customFormat="1" x14ac:dyDescent="0.3"/>
    <row r="477" s="20" customFormat="1" x14ac:dyDescent="0.3"/>
    <row r="478" s="20" customFormat="1" x14ac:dyDescent="0.3"/>
    <row r="479" s="20" customFormat="1" x14ac:dyDescent="0.3"/>
    <row r="480" s="20" customFormat="1" x14ac:dyDescent="0.3"/>
    <row r="481" s="20" customFormat="1" x14ac:dyDescent="0.3"/>
    <row r="482" s="20" customFormat="1" x14ac:dyDescent="0.3"/>
    <row r="483" s="20" customFormat="1" x14ac:dyDescent="0.3"/>
    <row r="484" s="20" customFormat="1" x14ac:dyDescent="0.3"/>
    <row r="485" s="20" customFormat="1" x14ac:dyDescent="0.3"/>
    <row r="486" s="20" customFormat="1" x14ac:dyDescent="0.3"/>
    <row r="487" s="20" customFormat="1" x14ac:dyDescent="0.3"/>
    <row r="488" s="20" customFormat="1" x14ac:dyDescent="0.3"/>
    <row r="489" s="20" customFormat="1" x14ac:dyDescent="0.3"/>
    <row r="490" s="20" customFormat="1" x14ac:dyDescent="0.3"/>
    <row r="491" s="20" customFormat="1" x14ac:dyDescent="0.3"/>
    <row r="492" s="20" customFormat="1" x14ac:dyDescent="0.3"/>
    <row r="493" s="20" customFormat="1" x14ac:dyDescent="0.3"/>
    <row r="494" s="20" customFormat="1" x14ac:dyDescent="0.3"/>
    <row r="495" s="20" customFormat="1" x14ac:dyDescent="0.3"/>
    <row r="496" s="20" customFormat="1" x14ac:dyDescent="0.3"/>
    <row r="497" s="20" customFormat="1" x14ac:dyDescent="0.3"/>
    <row r="498" s="20" customFormat="1" x14ac:dyDescent="0.3"/>
    <row r="499" s="20" customFormat="1" x14ac:dyDescent="0.3"/>
    <row r="500" s="20" customFormat="1" x14ac:dyDescent="0.3"/>
    <row r="501" s="20" customFormat="1" x14ac:dyDescent="0.3"/>
    <row r="502" s="20" customFormat="1" x14ac:dyDescent="0.3"/>
    <row r="503" s="20" customFormat="1" x14ac:dyDescent="0.3"/>
    <row r="504" s="20" customFormat="1" x14ac:dyDescent="0.3"/>
    <row r="505" s="20" customFormat="1" x14ac:dyDescent="0.3"/>
    <row r="506" s="20" customFormat="1" x14ac:dyDescent="0.3"/>
    <row r="507" s="20" customFormat="1" x14ac:dyDescent="0.3"/>
    <row r="508" s="20" customFormat="1" x14ac:dyDescent="0.3"/>
    <row r="509" s="20" customFormat="1" x14ac:dyDescent="0.3"/>
    <row r="510" s="20" customFormat="1" x14ac:dyDescent="0.3"/>
    <row r="511" s="20" customFormat="1" x14ac:dyDescent="0.3"/>
    <row r="512" s="20" customFormat="1" x14ac:dyDescent="0.3"/>
    <row r="513" s="20" customFormat="1" x14ac:dyDescent="0.3"/>
    <row r="514" s="20" customFormat="1" x14ac:dyDescent="0.3"/>
    <row r="515" s="20" customFormat="1" x14ac:dyDescent="0.3"/>
    <row r="516" s="20" customFormat="1" x14ac:dyDescent="0.3"/>
    <row r="517" s="20" customFormat="1" x14ac:dyDescent="0.3"/>
    <row r="518" s="20" customFormat="1" x14ac:dyDescent="0.3"/>
    <row r="519" s="20" customFormat="1" x14ac:dyDescent="0.3"/>
    <row r="520" s="20" customFormat="1" x14ac:dyDescent="0.3"/>
    <row r="521" s="20" customFormat="1" x14ac:dyDescent="0.3"/>
    <row r="522" s="20" customFormat="1" x14ac:dyDescent="0.3"/>
    <row r="523" s="20" customFormat="1" x14ac:dyDescent="0.3"/>
    <row r="524" s="20" customFormat="1" x14ac:dyDescent="0.3"/>
    <row r="525" s="20" customFormat="1" x14ac:dyDescent="0.3"/>
    <row r="526" s="20" customFormat="1" x14ac:dyDescent="0.3"/>
    <row r="527" s="20" customFormat="1" x14ac:dyDescent="0.3"/>
    <row r="528" s="20" customFormat="1" x14ac:dyDescent="0.3"/>
    <row r="529" s="20" customFormat="1" x14ac:dyDescent="0.3"/>
    <row r="530" s="20" customFormat="1" x14ac:dyDescent="0.3"/>
    <row r="531" s="20" customFormat="1" x14ac:dyDescent="0.3"/>
    <row r="532" s="20" customFormat="1" x14ac:dyDescent="0.3"/>
    <row r="533" s="20" customFormat="1" x14ac:dyDescent="0.3"/>
    <row r="534" s="20" customFormat="1" x14ac:dyDescent="0.3"/>
    <row r="535" s="20" customFormat="1" x14ac:dyDescent="0.3"/>
    <row r="536" s="20" customFormat="1" x14ac:dyDescent="0.3"/>
    <row r="537" s="20" customFormat="1" x14ac:dyDescent="0.3"/>
    <row r="538" s="20" customFormat="1" x14ac:dyDescent="0.3"/>
    <row r="539" s="20" customFormat="1" x14ac:dyDescent="0.3"/>
    <row r="540" s="20" customFormat="1" x14ac:dyDescent="0.3"/>
    <row r="541" s="20" customFormat="1" x14ac:dyDescent="0.3"/>
    <row r="542" s="20" customFormat="1" x14ac:dyDescent="0.3"/>
    <row r="543" s="20" customFormat="1" x14ac:dyDescent="0.3"/>
    <row r="544" s="20" customFormat="1" x14ac:dyDescent="0.3"/>
    <row r="545" s="20" customFormat="1" x14ac:dyDescent="0.3"/>
    <row r="546" s="20" customFormat="1" x14ac:dyDescent="0.3"/>
    <row r="547" s="20" customFormat="1" x14ac:dyDescent="0.3"/>
    <row r="548" s="20" customFormat="1" x14ac:dyDescent="0.3"/>
    <row r="549" s="20" customFormat="1" x14ac:dyDescent="0.3"/>
    <row r="550" s="20" customFormat="1" x14ac:dyDescent="0.3"/>
    <row r="551" s="20" customFormat="1" x14ac:dyDescent="0.3"/>
    <row r="552" s="20" customFormat="1" x14ac:dyDescent="0.3"/>
    <row r="553" s="20" customFormat="1" x14ac:dyDescent="0.3"/>
    <row r="554" s="20" customFormat="1" x14ac:dyDescent="0.3"/>
    <row r="555" s="20" customFormat="1" x14ac:dyDescent="0.3"/>
    <row r="556" s="20" customFormat="1" x14ac:dyDescent="0.3"/>
    <row r="557" s="20" customFormat="1" x14ac:dyDescent="0.3"/>
    <row r="558" s="20" customFormat="1" x14ac:dyDescent="0.3"/>
    <row r="559" s="20" customFormat="1" x14ac:dyDescent="0.3"/>
    <row r="560" s="20" customFormat="1" x14ac:dyDescent="0.3"/>
    <row r="561" s="20" customFormat="1" x14ac:dyDescent="0.3"/>
    <row r="562" s="20" customFormat="1" x14ac:dyDescent="0.3"/>
    <row r="563" s="20" customFormat="1" x14ac:dyDescent="0.3"/>
    <row r="564" s="20" customFormat="1" x14ac:dyDescent="0.3"/>
    <row r="565" s="20" customFormat="1" x14ac:dyDescent="0.3"/>
    <row r="566" s="20" customFormat="1" x14ac:dyDescent="0.3"/>
    <row r="567" s="20" customFormat="1" x14ac:dyDescent="0.3"/>
    <row r="568" s="20" customFormat="1" x14ac:dyDescent="0.3"/>
    <row r="569" s="20" customFormat="1" x14ac:dyDescent="0.3"/>
    <row r="570" s="20" customFormat="1" x14ac:dyDescent="0.3"/>
    <row r="571" s="20" customFormat="1" x14ac:dyDescent="0.3"/>
    <row r="572" s="20" customFormat="1" x14ac:dyDescent="0.3"/>
    <row r="573" s="20" customFormat="1" x14ac:dyDescent="0.3"/>
    <row r="574" s="20" customFormat="1" x14ac:dyDescent="0.3"/>
    <row r="575" s="20" customFormat="1" x14ac:dyDescent="0.3"/>
    <row r="576" s="20" customFormat="1" x14ac:dyDescent="0.3"/>
    <row r="577" s="20" customFormat="1" x14ac:dyDescent="0.3"/>
    <row r="578" s="20" customFormat="1" x14ac:dyDescent="0.3"/>
    <row r="579" s="20" customFormat="1" x14ac:dyDescent="0.3"/>
    <row r="580" s="20" customFormat="1" x14ac:dyDescent="0.3"/>
    <row r="581" s="20" customFormat="1" x14ac:dyDescent="0.3"/>
    <row r="582" s="20" customFormat="1" x14ac:dyDescent="0.3"/>
    <row r="583" s="20" customFormat="1" x14ac:dyDescent="0.3"/>
    <row r="584" s="20" customFormat="1" x14ac:dyDescent="0.3"/>
    <row r="585" s="20" customFormat="1" x14ac:dyDescent="0.3"/>
    <row r="586" s="20" customFormat="1" x14ac:dyDescent="0.3"/>
    <row r="587" s="20" customFormat="1" x14ac:dyDescent="0.3"/>
    <row r="588" s="20" customFormat="1" x14ac:dyDescent="0.3"/>
    <row r="589" s="20" customFormat="1" x14ac:dyDescent="0.3"/>
    <row r="590" s="20" customFormat="1" x14ac:dyDescent="0.3"/>
    <row r="591" s="20" customFormat="1" x14ac:dyDescent="0.3"/>
    <row r="592" s="20" customFormat="1" x14ac:dyDescent="0.3"/>
    <row r="593" s="20" customFormat="1" x14ac:dyDescent="0.3"/>
    <row r="594" s="20" customFormat="1" x14ac:dyDescent="0.3"/>
    <row r="595" s="20" customFormat="1" x14ac:dyDescent="0.3"/>
    <row r="596" s="20" customFormat="1" x14ac:dyDescent="0.3"/>
    <row r="597" s="20" customFormat="1" x14ac:dyDescent="0.3"/>
    <row r="598" s="20" customFormat="1" x14ac:dyDescent="0.3"/>
    <row r="599" s="20" customFormat="1" x14ac:dyDescent="0.3"/>
    <row r="600" s="20" customFormat="1" x14ac:dyDescent="0.3"/>
    <row r="601" s="20" customFormat="1" x14ac:dyDescent="0.3"/>
    <row r="602" s="20" customFormat="1" x14ac:dyDescent="0.3"/>
    <row r="603" s="20" customFormat="1" x14ac:dyDescent="0.3"/>
    <row r="604" s="20" customFormat="1" x14ac:dyDescent="0.3"/>
    <row r="605" s="20" customFormat="1" x14ac:dyDescent="0.3"/>
    <row r="606" s="20" customFormat="1" x14ac:dyDescent="0.3"/>
    <row r="607" s="20" customFormat="1" x14ac:dyDescent="0.3"/>
    <row r="608" s="20" customFormat="1" x14ac:dyDescent="0.3"/>
    <row r="609" s="20" customFormat="1" x14ac:dyDescent="0.3"/>
    <row r="610" s="20" customFormat="1" x14ac:dyDescent="0.3"/>
    <row r="611" s="20" customFormat="1" x14ac:dyDescent="0.3"/>
    <row r="612" s="20" customFormat="1" x14ac:dyDescent="0.3"/>
    <row r="613" s="20" customFormat="1" x14ac:dyDescent="0.3"/>
    <row r="614" s="20" customFormat="1" x14ac:dyDescent="0.3"/>
    <row r="615" s="20" customFormat="1" x14ac:dyDescent="0.3"/>
    <row r="616" s="20" customFormat="1" x14ac:dyDescent="0.3"/>
    <row r="617" s="20" customFormat="1" x14ac:dyDescent="0.3"/>
    <row r="618" s="20" customFormat="1" x14ac:dyDescent="0.3"/>
    <row r="619" s="20" customFormat="1" x14ac:dyDescent="0.3"/>
    <row r="620" s="20" customFormat="1" x14ac:dyDescent="0.3"/>
    <row r="621" s="20" customFormat="1" x14ac:dyDescent="0.3"/>
    <row r="622" s="20" customFormat="1" x14ac:dyDescent="0.3"/>
    <row r="623" s="20" customFormat="1" x14ac:dyDescent="0.3"/>
    <row r="624" s="20" customFormat="1" x14ac:dyDescent="0.3"/>
    <row r="625" s="20" customFormat="1" x14ac:dyDescent="0.3"/>
    <row r="626" s="20" customFormat="1" x14ac:dyDescent="0.3"/>
    <row r="627" s="20" customFormat="1" x14ac:dyDescent="0.3"/>
    <row r="628" s="20" customFormat="1" x14ac:dyDescent="0.3"/>
    <row r="629" s="20" customFormat="1" x14ac:dyDescent="0.3"/>
    <row r="630" s="20" customFormat="1" x14ac:dyDescent="0.3"/>
    <row r="631" s="20" customFormat="1" x14ac:dyDescent="0.3"/>
    <row r="632" s="20" customFormat="1" x14ac:dyDescent="0.3"/>
    <row r="633" s="20" customFormat="1" x14ac:dyDescent="0.3"/>
    <row r="634" s="20" customFormat="1" x14ac:dyDescent="0.3"/>
    <row r="635" s="20" customFormat="1" x14ac:dyDescent="0.3"/>
    <row r="636" s="20" customFormat="1" x14ac:dyDescent="0.3"/>
    <row r="637" s="20" customFormat="1" x14ac:dyDescent="0.3"/>
    <row r="638" s="20" customFormat="1" x14ac:dyDescent="0.3"/>
    <row r="639" s="20" customFormat="1" x14ac:dyDescent="0.3"/>
    <row r="640" s="20" customFormat="1" x14ac:dyDescent="0.3"/>
    <row r="641" s="20" customFormat="1" x14ac:dyDescent="0.3"/>
    <row r="642" s="20" customFormat="1" x14ac:dyDescent="0.3"/>
    <row r="643" s="20" customFormat="1" x14ac:dyDescent="0.3"/>
    <row r="644" s="20" customFormat="1" x14ac:dyDescent="0.3"/>
    <row r="645" s="20" customFormat="1" x14ac:dyDescent="0.3"/>
    <row r="646" s="20" customFormat="1" x14ac:dyDescent="0.3"/>
    <row r="647" s="20" customFormat="1" x14ac:dyDescent="0.3"/>
    <row r="648" s="20" customFormat="1" x14ac:dyDescent="0.3"/>
    <row r="649" s="20" customFormat="1" x14ac:dyDescent="0.3"/>
    <row r="650" s="20" customFormat="1" x14ac:dyDescent="0.3"/>
    <row r="651" s="20" customFormat="1" x14ac:dyDescent="0.3"/>
    <row r="652" s="20" customFormat="1" x14ac:dyDescent="0.3"/>
    <row r="653" s="20" customFormat="1" x14ac:dyDescent="0.3"/>
    <row r="654" s="20" customFormat="1" x14ac:dyDescent="0.3"/>
    <row r="655" s="20" customFormat="1" x14ac:dyDescent="0.3"/>
    <row r="656" s="20" customFormat="1" x14ac:dyDescent="0.3"/>
    <row r="657" s="20" customFormat="1" x14ac:dyDescent="0.3"/>
    <row r="658" s="20" customFormat="1" x14ac:dyDescent="0.3"/>
    <row r="659" s="20" customFormat="1" x14ac:dyDescent="0.3"/>
    <row r="660" s="20" customFormat="1" x14ac:dyDescent="0.3"/>
    <row r="661" s="20" customFormat="1" x14ac:dyDescent="0.3"/>
    <row r="662" s="20" customFormat="1" x14ac:dyDescent="0.3"/>
    <row r="663" s="20" customFormat="1" x14ac:dyDescent="0.3"/>
    <row r="664" s="20" customFormat="1" x14ac:dyDescent="0.3"/>
    <row r="665" s="20" customFormat="1" x14ac:dyDescent="0.3"/>
    <row r="666" s="20" customFormat="1" x14ac:dyDescent="0.3"/>
    <row r="667" s="20" customFormat="1" x14ac:dyDescent="0.3"/>
    <row r="668" s="20" customFormat="1" x14ac:dyDescent="0.3"/>
    <row r="669" s="20" customFormat="1" x14ac:dyDescent="0.3"/>
    <row r="670" s="20" customFormat="1" x14ac:dyDescent="0.3"/>
    <row r="671" s="20" customFormat="1" x14ac:dyDescent="0.3"/>
    <row r="672" s="20" customFormat="1" x14ac:dyDescent="0.3"/>
    <row r="673" s="20" customFormat="1" x14ac:dyDescent="0.3"/>
    <row r="674" s="20" customFormat="1" x14ac:dyDescent="0.3"/>
    <row r="675" s="20" customFormat="1" x14ac:dyDescent="0.3"/>
    <row r="676" s="20" customFormat="1" x14ac:dyDescent="0.3"/>
    <row r="677" s="20" customFormat="1" x14ac:dyDescent="0.3"/>
    <row r="678" s="20" customFormat="1" x14ac:dyDescent="0.3"/>
    <row r="679" s="20" customFormat="1" x14ac:dyDescent="0.3"/>
    <row r="680" s="20" customFormat="1" x14ac:dyDescent="0.3"/>
    <row r="681" s="20" customFormat="1" x14ac:dyDescent="0.3"/>
    <row r="682" s="20" customFormat="1" x14ac:dyDescent="0.3"/>
    <row r="683" s="20" customFormat="1" x14ac:dyDescent="0.3"/>
    <row r="684" s="20" customFormat="1" x14ac:dyDescent="0.3"/>
    <row r="685" s="20" customFormat="1" x14ac:dyDescent="0.3"/>
    <row r="686" s="20" customFormat="1" x14ac:dyDescent="0.3"/>
    <row r="687" s="20" customFormat="1" x14ac:dyDescent="0.3"/>
    <row r="688" s="20" customFormat="1" x14ac:dyDescent="0.3"/>
    <row r="689" s="20" customFormat="1" x14ac:dyDescent="0.3"/>
    <row r="690" s="20" customFormat="1" x14ac:dyDescent="0.3"/>
    <row r="691" s="20" customFormat="1" x14ac:dyDescent="0.3"/>
    <row r="692" s="20" customFormat="1" x14ac:dyDescent="0.3"/>
    <row r="693" s="20" customFormat="1" x14ac:dyDescent="0.3"/>
    <row r="694" s="20" customFormat="1" x14ac:dyDescent="0.3"/>
    <row r="695" s="20" customFormat="1" x14ac:dyDescent="0.3"/>
    <row r="696" s="20" customFormat="1" x14ac:dyDescent="0.3"/>
    <row r="697" s="20" customFormat="1" x14ac:dyDescent="0.3"/>
    <row r="698" s="20" customFormat="1" x14ac:dyDescent="0.3"/>
    <row r="699" s="20" customFormat="1" x14ac:dyDescent="0.3"/>
    <row r="700" s="20" customFormat="1" x14ac:dyDescent="0.3"/>
    <row r="701" s="20" customFormat="1" x14ac:dyDescent="0.3"/>
    <row r="702" s="20" customFormat="1" x14ac:dyDescent="0.3"/>
    <row r="703" s="20" customFormat="1" x14ac:dyDescent="0.3"/>
    <row r="704" s="20" customFormat="1" x14ac:dyDescent="0.3"/>
    <row r="705" s="20" customFormat="1" x14ac:dyDescent="0.3"/>
    <row r="706" s="20" customFormat="1" x14ac:dyDescent="0.3"/>
    <row r="707" s="20" customFormat="1" x14ac:dyDescent="0.3"/>
    <row r="708" s="20" customFormat="1" x14ac:dyDescent="0.3"/>
    <row r="709" s="20" customFormat="1" x14ac:dyDescent="0.3"/>
    <row r="710" s="20" customFormat="1" x14ac:dyDescent="0.3"/>
    <row r="711" s="20" customFormat="1" x14ac:dyDescent="0.3"/>
    <row r="712" s="20" customFormat="1" x14ac:dyDescent="0.3"/>
    <row r="713" s="20" customFormat="1" x14ac:dyDescent="0.3"/>
    <row r="714" s="20" customFormat="1" x14ac:dyDescent="0.3"/>
    <row r="715" s="20" customFormat="1" x14ac:dyDescent="0.3"/>
    <row r="716" s="20" customFormat="1" x14ac:dyDescent="0.3"/>
    <row r="717" s="20" customFormat="1" x14ac:dyDescent="0.3"/>
    <row r="718" s="20" customFormat="1" x14ac:dyDescent="0.3"/>
    <row r="719" s="20" customFormat="1" x14ac:dyDescent="0.3"/>
    <row r="720" s="20" customFormat="1" x14ac:dyDescent="0.3"/>
    <row r="721" s="20" customFormat="1" x14ac:dyDescent="0.3"/>
    <row r="722" s="20" customFormat="1" x14ac:dyDescent="0.3"/>
    <row r="723" s="20" customFormat="1" x14ac:dyDescent="0.3"/>
    <row r="724" s="20" customFormat="1" x14ac:dyDescent="0.3"/>
    <row r="725" s="20" customFormat="1" x14ac:dyDescent="0.3"/>
    <row r="726" s="20" customFormat="1" x14ac:dyDescent="0.3"/>
    <row r="727" s="20" customFormat="1" x14ac:dyDescent="0.3"/>
    <row r="728" s="20" customFormat="1" x14ac:dyDescent="0.3"/>
    <row r="729" s="20" customFormat="1" x14ac:dyDescent="0.3"/>
    <row r="730" s="20" customFormat="1" x14ac:dyDescent="0.3"/>
    <row r="731" s="20" customFormat="1" x14ac:dyDescent="0.3"/>
    <row r="732" s="20" customFormat="1" x14ac:dyDescent="0.3"/>
    <row r="733" s="20" customFormat="1" x14ac:dyDescent="0.3"/>
    <row r="734" s="20" customFormat="1" x14ac:dyDescent="0.3"/>
    <row r="735" s="20" customFormat="1" x14ac:dyDescent="0.3"/>
    <row r="736" s="20" customFormat="1" x14ac:dyDescent="0.3"/>
    <row r="737" s="20" customFormat="1" x14ac:dyDescent="0.3"/>
    <row r="738" s="20" customFormat="1" x14ac:dyDescent="0.3"/>
    <row r="739" s="20" customFormat="1" x14ac:dyDescent="0.3"/>
    <row r="740" s="20" customFormat="1" x14ac:dyDescent="0.3"/>
    <row r="741" s="20" customFormat="1" x14ac:dyDescent="0.3"/>
    <row r="742" s="20" customFormat="1" x14ac:dyDescent="0.3"/>
    <row r="743" s="20" customFormat="1" x14ac:dyDescent="0.3"/>
    <row r="744" s="20" customFormat="1" x14ac:dyDescent="0.3"/>
    <row r="745" s="20" customFormat="1" x14ac:dyDescent="0.3"/>
    <row r="746" s="20" customFormat="1" x14ac:dyDescent="0.3"/>
    <row r="747" s="20" customFormat="1" x14ac:dyDescent="0.3"/>
    <row r="748" s="20" customFormat="1" x14ac:dyDescent="0.3"/>
    <row r="749" s="20" customFormat="1" x14ac:dyDescent="0.3"/>
    <row r="750" s="20" customFormat="1" x14ac:dyDescent="0.3"/>
    <row r="751" s="20" customFormat="1" x14ac:dyDescent="0.3"/>
    <row r="752" s="20" customFormat="1" x14ac:dyDescent="0.3"/>
    <row r="753" s="20" customFormat="1" x14ac:dyDescent="0.3"/>
    <row r="754" s="20" customFormat="1" x14ac:dyDescent="0.3"/>
    <row r="755" s="20" customFormat="1" x14ac:dyDescent="0.3"/>
    <row r="756" s="20" customFormat="1" x14ac:dyDescent="0.3"/>
    <row r="757" s="20" customFormat="1" x14ac:dyDescent="0.3"/>
    <row r="758" s="20" customFormat="1" x14ac:dyDescent="0.3"/>
    <row r="759" s="20" customFormat="1" x14ac:dyDescent="0.3"/>
    <row r="760" s="20" customFormat="1" x14ac:dyDescent="0.3"/>
    <row r="761" s="20" customFormat="1" x14ac:dyDescent="0.3"/>
    <row r="762" s="20" customFormat="1" x14ac:dyDescent="0.3"/>
    <row r="763" s="20" customFormat="1" x14ac:dyDescent="0.3"/>
    <row r="764" s="20" customFormat="1" x14ac:dyDescent="0.3"/>
    <row r="765" s="20" customFormat="1" x14ac:dyDescent="0.3"/>
    <row r="766" s="20" customFormat="1" x14ac:dyDescent="0.3"/>
    <row r="767" s="20" customFormat="1" x14ac:dyDescent="0.3"/>
    <row r="768" s="20" customFormat="1" x14ac:dyDescent="0.3"/>
    <row r="769" s="20" customFormat="1" x14ac:dyDescent="0.3"/>
    <row r="770" s="20" customFormat="1" x14ac:dyDescent="0.3"/>
    <row r="771" s="20" customFormat="1" x14ac:dyDescent="0.3"/>
    <row r="772" s="20" customFormat="1" x14ac:dyDescent="0.3"/>
    <row r="773" s="20" customFormat="1" x14ac:dyDescent="0.3"/>
    <row r="774" s="20" customFormat="1" x14ac:dyDescent="0.3"/>
    <row r="775" s="20" customFormat="1" x14ac:dyDescent="0.3"/>
    <row r="776" s="20" customFormat="1" x14ac:dyDescent="0.3"/>
    <row r="777" s="20" customFormat="1" x14ac:dyDescent="0.3"/>
    <row r="778" s="20" customFormat="1" x14ac:dyDescent="0.3"/>
    <row r="779" s="20" customFormat="1" x14ac:dyDescent="0.3"/>
    <row r="780" s="20" customFormat="1" x14ac:dyDescent="0.3"/>
    <row r="781" s="20" customFormat="1" x14ac:dyDescent="0.3"/>
    <row r="782" s="20" customFormat="1" x14ac:dyDescent="0.3"/>
    <row r="783" s="20" customFormat="1" x14ac:dyDescent="0.3"/>
    <row r="784" s="20" customFormat="1" x14ac:dyDescent="0.3"/>
    <row r="785" s="20" customFormat="1" x14ac:dyDescent="0.3"/>
    <row r="786" s="20" customFormat="1" x14ac:dyDescent="0.3"/>
    <row r="787" s="20" customFormat="1" x14ac:dyDescent="0.3"/>
    <row r="788" s="20" customFormat="1" x14ac:dyDescent="0.3"/>
    <row r="789" s="20" customFormat="1" x14ac:dyDescent="0.3"/>
    <row r="790" s="20" customFormat="1" x14ac:dyDescent="0.3"/>
    <row r="791" s="20" customFormat="1" x14ac:dyDescent="0.3"/>
    <row r="792" s="20" customFormat="1" x14ac:dyDescent="0.3"/>
    <row r="793" s="20" customFormat="1" x14ac:dyDescent="0.3"/>
    <row r="794" s="20" customFormat="1" x14ac:dyDescent="0.3"/>
    <row r="795" s="20" customFormat="1" x14ac:dyDescent="0.3"/>
    <row r="796" s="20" customFormat="1" x14ac:dyDescent="0.3"/>
    <row r="797" s="20" customFormat="1" x14ac:dyDescent="0.3"/>
    <row r="798" s="20" customFormat="1" x14ac:dyDescent="0.3"/>
    <row r="799" s="20" customFormat="1" x14ac:dyDescent="0.3"/>
    <row r="800" s="20" customFormat="1" x14ac:dyDescent="0.3"/>
    <row r="801" s="20" customFormat="1" x14ac:dyDescent="0.3"/>
    <row r="802" s="20" customFormat="1" x14ac:dyDescent="0.3"/>
    <row r="803" s="20" customFormat="1" x14ac:dyDescent="0.3"/>
    <row r="804" s="20" customFormat="1" x14ac:dyDescent="0.3"/>
    <row r="805" s="20" customFormat="1" x14ac:dyDescent="0.3"/>
    <row r="806" s="20" customFormat="1" x14ac:dyDescent="0.3"/>
    <row r="807" s="20" customFormat="1" x14ac:dyDescent="0.3"/>
    <row r="808" s="20" customFormat="1" x14ac:dyDescent="0.3"/>
    <row r="809" s="20" customFormat="1" x14ac:dyDescent="0.3"/>
    <row r="810" s="20" customFormat="1" x14ac:dyDescent="0.3"/>
    <row r="811" s="20" customFormat="1" x14ac:dyDescent="0.3"/>
    <row r="812" s="20" customFormat="1" x14ac:dyDescent="0.3"/>
    <row r="813" s="20" customFormat="1" x14ac:dyDescent="0.3"/>
    <row r="814" s="20" customFormat="1" x14ac:dyDescent="0.3"/>
    <row r="815" s="20" customFormat="1" x14ac:dyDescent="0.3"/>
    <row r="816" s="20" customFormat="1" x14ac:dyDescent="0.3"/>
    <row r="817" s="20" customFormat="1" x14ac:dyDescent="0.3"/>
    <row r="818" s="20" customFormat="1" x14ac:dyDescent="0.3"/>
    <row r="819" s="20" customFormat="1" x14ac:dyDescent="0.3"/>
    <row r="820" s="20" customFormat="1" x14ac:dyDescent="0.3"/>
    <row r="821" s="20" customFormat="1" x14ac:dyDescent="0.3"/>
    <row r="822" s="20" customFormat="1" x14ac:dyDescent="0.3"/>
    <row r="823" s="20" customFormat="1" x14ac:dyDescent="0.3"/>
    <row r="824" s="20" customFormat="1" x14ac:dyDescent="0.3"/>
    <row r="825" s="20" customFormat="1" x14ac:dyDescent="0.3"/>
    <row r="826" s="20" customFormat="1" x14ac:dyDescent="0.3"/>
    <row r="827" s="20" customFormat="1" x14ac:dyDescent="0.3"/>
    <row r="828" s="20" customFormat="1" x14ac:dyDescent="0.3"/>
    <row r="829" s="20" customFormat="1" x14ac:dyDescent="0.3"/>
    <row r="830" s="20" customFormat="1" x14ac:dyDescent="0.3"/>
    <row r="831" s="20" customFormat="1" x14ac:dyDescent="0.3"/>
    <row r="832" s="20" customFormat="1" x14ac:dyDescent="0.3"/>
    <row r="833" s="20" customFormat="1" x14ac:dyDescent="0.3"/>
    <row r="834" s="20" customFormat="1" x14ac:dyDescent="0.3"/>
    <row r="835" s="20" customFormat="1" x14ac:dyDescent="0.3"/>
    <row r="836" s="20" customFormat="1" x14ac:dyDescent="0.3"/>
    <row r="837" s="20" customFormat="1" x14ac:dyDescent="0.3"/>
    <row r="838" s="20" customFormat="1" x14ac:dyDescent="0.3"/>
    <row r="839" s="20" customFormat="1" x14ac:dyDescent="0.3"/>
    <row r="840" s="20" customFormat="1" x14ac:dyDescent="0.3"/>
    <row r="841" s="20" customFormat="1" x14ac:dyDescent="0.3"/>
    <row r="842" s="20" customFormat="1" x14ac:dyDescent="0.3"/>
    <row r="843" s="20" customFormat="1" x14ac:dyDescent="0.3"/>
    <row r="844" s="20" customFormat="1" x14ac:dyDescent="0.3"/>
    <row r="845" s="20" customFormat="1" x14ac:dyDescent="0.3"/>
    <row r="846" s="20" customFormat="1" x14ac:dyDescent="0.3"/>
    <row r="847" s="20" customFormat="1" x14ac:dyDescent="0.3"/>
    <row r="848" s="20" customFormat="1" x14ac:dyDescent="0.3"/>
    <row r="849" s="20" customFormat="1" x14ac:dyDescent="0.3"/>
    <row r="850" s="20" customFormat="1" x14ac:dyDescent="0.3"/>
    <row r="851" s="20" customFormat="1" x14ac:dyDescent="0.3"/>
    <row r="852" s="20" customFormat="1" x14ac:dyDescent="0.3"/>
    <row r="853" s="20" customFormat="1" x14ac:dyDescent="0.3"/>
    <row r="854" s="20" customFormat="1" x14ac:dyDescent="0.3"/>
    <row r="855" s="20" customFormat="1" x14ac:dyDescent="0.3"/>
    <row r="856" s="20" customFormat="1" x14ac:dyDescent="0.3"/>
    <row r="857" s="20" customFormat="1" x14ac:dyDescent="0.3"/>
    <row r="858" s="20" customFormat="1" x14ac:dyDescent="0.3"/>
    <row r="859" s="20" customFormat="1" x14ac:dyDescent="0.3"/>
    <row r="860" s="20" customFormat="1" x14ac:dyDescent="0.3"/>
    <row r="861" s="20" customFormat="1" x14ac:dyDescent="0.3"/>
    <row r="862" s="20" customFormat="1" x14ac:dyDescent="0.3"/>
    <row r="863" s="20" customFormat="1" x14ac:dyDescent="0.3"/>
    <row r="864" s="20" customFormat="1" x14ac:dyDescent="0.3"/>
    <row r="865" s="20" customFormat="1" x14ac:dyDescent="0.3"/>
    <row r="866" s="20" customFormat="1" x14ac:dyDescent="0.3"/>
    <row r="867" s="20" customFormat="1" x14ac:dyDescent="0.3"/>
    <row r="868" s="20" customFormat="1" x14ac:dyDescent="0.3"/>
    <row r="869" s="20" customFormat="1" x14ac:dyDescent="0.3"/>
    <row r="870" s="20" customFormat="1" x14ac:dyDescent="0.3"/>
    <row r="871" s="20" customFormat="1" x14ac:dyDescent="0.3"/>
    <row r="872" s="20" customFormat="1" x14ac:dyDescent="0.3"/>
    <row r="873" s="20" customFormat="1" x14ac:dyDescent="0.3"/>
    <row r="874" s="20" customFormat="1" x14ac:dyDescent="0.3"/>
    <row r="875" s="20" customFormat="1" x14ac:dyDescent="0.3"/>
    <row r="876" s="20" customFormat="1" x14ac:dyDescent="0.3"/>
    <row r="877" s="20" customFormat="1" x14ac:dyDescent="0.3"/>
    <row r="878" s="20" customFormat="1" x14ac:dyDescent="0.3"/>
    <row r="879" s="20" customFormat="1" x14ac:dyDescent="0.3"/>
    <row r="880" s="20" customFormat="1" x14ac:dyDescent="0.3"/>
    <row r="881" s="20" customFormat="1" x14ac:dyDescent="0.3"/>
    <row r="882" s="20" customFormat="1" x14ac:dyDescent="0.3"/>
    <row r="883" s="20" customFormat="1" x14ac:dyDescent="0.3"/>
    <row r="884" s="20" customFormat="1" x14ac:dyDescent="0.3"/>
    <row r="885" s="20" customFormat="1" x14ac:dyDescent="0.3"/>
    <row r="886" s="20" customFormat="1" x14ac:dyDescent="0.3"/>
    <row r="887" s="20" customFormat="1" x14ac:dyDescent="0.3"/>
    <row r="888" s="20" customFormat="1" x14ac:dyDescent="0.3"/>
    <row r="889" s="20" customFormat="1" x14ac:dyDescent="0.3"/>
    <row r="890" s="20" customFormat="1" x14ac:dyDescent="0.3"/>
    <row r="891" s="20" customFormat="1" x14ac:dyDescent="0.3"/>
    <row r="892" s="20" customFormat="1" x14ac:dyDescent="0.3"/>
    <row r="893" s="20" customFormat="1" x14ac:dyDescent="0.3"/>
    <row r="894" s="20" customFormat="1" x14ac:dyDescent="0.3"/>
    <row r="895" s="20" customFormat="1" x14ac:dyDescent="0.3"/>
    <row r="896" s="20" customFormat="1" x14ac:dyDescent="0.3"/>
    <row r="897" s="20" customFormat="1" x14ac:dyDescent="0.3"/>
    <row r="898" s="20" customFormat="1" x14ac:dyDescent="0.3"/>
    <row r="899" s="20" customFormat="1" x14ac:dyDescent="0.3"/>
    <row r="900" s="20" customFormat="1" x14ac:dyDescent="0.3"/>
    <row r="901" s="20" customFormat="1" x14ac:dyDescent="0.3"/>
    <row r="902" s="20" customFormat="1" x14ac:dyDescent="0.3"/>
    <row r="903" s="20" customFormat="1" x14ac:dyDescent="0.3"/>
    <row r="904" s="20" customFormat="1" x14ac:dyDescent="0.3"/>
    <row r="905" s="20" customFormat="1" x14ac:dyDescent="0.3"/>
    <row r="906" s="20" customFormat="1" x14ac:dyDescent="0.3"/>
    <row r="907" s="20" customFormat="1" x14ac:dyDescent="0.3"/>
    <row r="908" s="20" customFormat="1" x14ac:dyDescent="0.3"/>
    <row r="909" s="20" customFormat="1" x14ac:dyDescent="0.3"/>
    <row r="910" s="20" customFormat="1" x14ac:dyDescent="0.3"/>
    <row r="911" s="20" customFormat="1" x14ac:dyDescent="0.3"/>
    <row r="912" s="20" customFormat="1" x14ac:dyDescent="0.3"/>
    <row r="913" s="20" customFormat="1" x14ac:dyDescent="0.3"/>
    <row r="914" s="20" customFormat="1" x14ac:dyDescent="0.3"/>
    <row r="915" s="20" customFormat="1" x14ac:dyDescent="0.3"/>
    <row r="916" s="20" customFormat="1" x14ac:dyDescent="0.3"/>
    <row r="917" s="20" customFormat="1" x14ac:dyDescent="0.3"/>
    <row r="918" s="20" customFormat="1" x14ac:dyDescent="0.3"/>
    <row r="919" s="20" customFormat="1" x14ac:dyDescent="0.3"/>
    <row r="920" s="20" customFormat="1" x14ac:dyDescent="0.3"/>
    <row r="921" s="20" customFormat="1" x14ac:dyDescent="0.3"/>
    <row r="922" s="20" customFormat="1" x14ac:dyDescent="0.3"/>
    <row r="923" s="20" customFormat="1" x14ac:dyDescent="0.3"/>
    <row r="924" s="20" customFormat="1" x14ac:dyDescent="0.3"/>
    <row r="925" s="20" customFormat="1" x14ac:dyDescent="0.3"/>
    <row r="926" s="20" customFormat="1" x14ac:dyDescent="0.3"/>
    <row r="927" s="20" customFormat="1" x14ac:dyDescent="0.3"/>
    <row r="928" s="20" customFormat="1" x14ac:dyDescent="0.3"/>
    <row r="929" s="20" customFormat="1" x14ac:dyDescent="0.3"/>
    <row r="930" s="20" customFormat="1" x14ac:dyDescent="0.3"/>
    <row r="931" s="20" customFormat="1" x14ac:dyDescent="0.3"/>
    <row r="932" s="20" customFormat="1" x14ac:dyDescent="0.3"/>
    <row r="933" s="20" customFormat="1" x14ac:dyDescent="0.3"/>
    <row r="934" s="20" customFormat="1" x14ac:dyDescent="0.3"/>
    <row r="935" s="20" customFormat="1" x14ac:dyDescent="0.3"/>
    <row r="936" s="20" customFormat="1" x14ac:dyDescent="0.3"/>
    <row r="937" s="20" customFormat="1" x14ac:dyDescent="0.3"/>
    <row r="938" s="20" customFormat="1" x14ac:dyDescent="0.3"/>
    <row r="939" s="20" customFormat="1" x14ac:dyDescent="0.3"/>
    <row r="940" s="20" customFormat="1" x14ac:dyDescent="0.3"/>
    <row r="941" s="20" customFormat="1" x14ac:dyDescent="0.3"/>
    <row r="942" s="20" customFormat="1" x14ac:dyDescent="0.3"/>
    <row r="943" s="20" customFormat="1" x14ac:dyDescent="0.3"/>
    <row r="944" s="20" customFormat="1" x14ac:dyDescent="0.3"/>
    <row r="945" s="20" customFormat="1" x14ac:dyDescent="0.3"/>
    <row r="946" s="20" customFormat="1" x14ac:dyDescent="0.3"/>
    <row r="947" s="20" customFormat="1" x14ac:dyDescent="0.3"/>
    <row r="948" s="20" customFormat="1" x14ac:dyDescent="0.3"/>
    <row r="949" s="20" customFormat="1" x14ac:dyDescent="0.3"/>
    <row r="950" s="20" customFormat="1" x14ac:dyDescent="0.3"/>
    <row r="951" s="20" customFormat="1" x14ac:dyDescent="0.3"/>
    <row r="952" s="20" customFormat="1" x14ac:dyDescent="0.3"/>
    <row r="953" s="20" customFormat="1" x14ac:dyDescent="0.3"/>
    <row r="954" s="20" customFormat="1" x14ac:dyDescent="0.3"/>
    <row r="955" s="20" customFormat="1" x14ac:dyDescent="0.3"/>
    <row r="956" s="20" customFormat="1" x14ac:dyDescent="0.3"/>
    <row r="957" s="20" customFormat="1" x14ac:dyDescent="0.3"/>
    <row r="958" s="20" customFormat="1" x14ac:dyDescent="0.3"/>
    <row r="959" s="20" customFormat="1" x14ac:dyDescent="0.3"/>
    <row r="960" s="20" customFormat="1" x14ac:dyDescent="0.3"/>
    <row r="961" s="20" customFormat="1" x14ac:dyDescent="0.3"/>
    <row r="962" s="20" customFormat="1" x14ac:dyDescent="0.3"/>
    <row r="963" s="20" customFormat="1" x14ac:dyDescent="0.3"/>
    <row r="964" s="20" customFormat="1" x14ac:dyDescent="0.3"/>
    <row r="965" s="20" customFormat="1" x14ac:dyDescent="0.3"/>
    <row r="966" s="20" customFormat="1" x14ac:dyDescent="0.3"/>
    <row r="967" s="20" customFormat="1" x14ac:dyDescent="0.3"/>
    <row r="968" s="20" customFormat="1" x14ac:dyDescent="0.3"/>
    <row r="969" s="20" customFormat="1" x14ac:dyDescent="0.3"/>
    <row r="970" s="20" customFormat="1" x14ac:dyDescent="0.3"/>
    <row r="971" s="20" customFormat="1" x14ac:dyDescent="0.3"/>
    <row r="972" s="20" customFormat="1" x14ac:dyDescent="0.3"/>
    <row r="973" s="20" customFormat="1" x14ac:dyDescent="0.3"/>
    <row r="974" s="20" customFormat="1" x14ac:dyDescent="0.3"/>
    <row r="975" s="20" customFormat="1" x14ac:dyDescent="0.3"/>
    <row r="976" s="20" customFormat="1" x14ac:dyDescent="0.3"/>
    <row r="977" s="20" customFormat="1" x14ac:dyDescent="0.3"/>
    <row r="978" s="20" customFormat="1" x14ac:dyDescent="0.3"/>
    <row r="979" s="20" customFormat="1" x14ac:dyDescent="0.3"/>
    <row r="980" s="20" customFormat="1" x14ac:dyDescent="0.3"/>
    <row r="981" s="20" customFormat="1" x14ac:dyDescent="0.3"/>
    <row r="982" s="20" customFormat="1" x14ac:dyDescent="0.3"/>
    <row r="983" s="20" customFormat="1" x14ac:dyDescent="0.3"/>
    <row r="984" s="20" customFormat="1" x14ac:dyDescent="0.3"/>
    <row r="985" s="20" customFormat="1" x14ac:dyDescent="0.3"/>
    <row r="986" s="20" customFormat="1" x14ac:dyDescent="0.3"/>
    <row r="987" s="20" customFormat="1" x14ac:dyDescent="0.3"/>
    <row r="988" s="20" customFormat="1" x14ac:dyDescent="0.3"/>
    <row r="989" s="20" customFormat="1" x14ac:dyDescent="0.3"/>
    <row r="990" s="20" customFormat="1" x14ac:dyDescent="0.3"/>
    <row r="991" s="20" customFormat="1" x14ac:dyDescent="0.3"/>
    <row r="992" s="20" customFormat="1" x14ac:dyDescent="0.3"/>
    <row r="993" s="20" customFormat="1" x14ac:dyDescent="0.3"/>
    <row r="994" s="20" customFormat="1" x14ac:dyDescent="0.3"/>
    <row r="995" s="20" customFormat="1" x14ac:dyDescent="0.3"/>
    <row r="996" s="20" customFormat="1" x14ac:dyDescent="0.3"/>
    <row r="997" s="20" customFormat="1" x14ac:dyDescent="0.3"/>
    <row r="998" s="20" customFormat="1" x14ac:dyDescent="0.3"/>
    <row r="999" s="20" customFormat="1" x14ac:dyDescent="0.3"/>
    <row r="1000" s="20" customFormat="1" x14ac:dyDescent="0.3"/>
    <row r="1001" s="20" customFormat="1" x14ac:dyDescent="0.3"/>
    <row r="1002" s="20" customFormat="1" x14ac:dyDescent="0.3"/>
    <row r="1003" s="20" customFormat="1" x14ac:dyDescent="0.3"/>
    <row r="1004" s="20" customFormat="1" x14ac:dyDescent="0.3"/>
    <row r="1005" s="20" customFormat="1" x14ac:dyDescent="0.3"/>
    <row r="1006" s="20" customFormat="1" x14ac:dyDescent="0.3"/>
    <row r="1007" s="20" customFormat="1" x14ac:dyDescent="0.3"/>
    <row r="1008" s="20" customFormat="1" x14ac:dyDescent="0.3"/>
    <row r="1009" s="20" customFormat="1" x14ac:dyDescent="0.3"/>
    <row r="1010" s="20" customFormat="1" x14ac:dyDescent="0.3"/>
    <row r="1011" s="20" customFormat="1" x14ac:dyDescent="0.3"/>
    <row r="1012" s="20" customFormat="1" x14ac:dyDescent="0.3"/>
    <row r="1013" s="20" customFormat="1" x14ac:dyDescent="0.3"/>
    <row r="1014" s="20" customFormat="1" x14ac:dyDescent="0.3"/>
    <row r="1015" s="20" customFormat="1" x14ac:dyDescent="0.3"/>
    <row r="1016" s="20" customFormat="1" x14ac:dyDescent="0.3"/>
    <row r="1017" s="20" customFormat="1" x14ac:dyDescent="0.3"/>
    <row r="1018" s="20" customFormat="1" x14ac:dyDescent="0.3"/>
    <row r="1019" s="20" customFormat="1" x14ac:dyDescent="0.3"/>
    <row r="1020" s="20" customFormat="1" x14ac:dyDescent="0.3"/>
    <row r="1021" s="20" customFormat="1" x14ac:dyDescent="0.3"/>
    <row r="1022" s="20" customFormat="1" x14ac:dyDescent="0.3"/>
    <row r="1023" s="20" customFormat="1" x14ac:dyDescent="0.3"/>
    <row r="1024" s="20" customFormat="1" x14ac:dyDescent="0.3"/>
    <row r="1025" s="20" customFormat="1" x14ac:dyDescent="0.3"/>
    <row r="1026" s="20" customFormat="1" x14ac:dyDescent="0.3"/>
    <row r="1027" s="20" customFormat="1" x14ac:dyDescent="0.3"/>
    <row r="1028" s="20" customFormat="1" x14ac:dyDescent="0.3"/>
    <row r="1029" s="20" customFormat="1" x14ac:dyDescent="0.3"/>
    <row r="1030" s="20" customFormat="1" x14ac:dyDescent="0.3"/>
    <row r="1031" s="20" customFormat="1" x14ac:dyDescent="0.3"/>
    <row r="1032" s="20" customFormat="1" x14ac:dyDescent="0.3"/>
    <row r="1033" s="20" customFormat="1" x14ac:dyDescent="0.3"/>
    <row r="1034" s="20" customFormat="1" x14ac:dyDescent="0.3"/>
    <row r="1035" s="20" customFormat="1" x14ac:dyDescent="0.3"/>
    <row r="1036" s="20" customFormat="1" x14ac:dyDescent="0.3"/>
    <row r="1037" s="20" customFormat="1" x14ac:dyDescent="0.3"/>
    <row r="1038" s="20" customFormat="1" x14ac:dyDescent="0.3"/>
    <row r="1039" s="20" customFormat="1" x14ac:dyDescent="0.3"/>
    <row r="1040" s="20" customFormat="1" x14ac:dyDescent="0.3"/>
    <row r="1041" s="20" customFormat="1" x14ac:dyDescent="0.3"/>
    <row r="1042" s="20" customFormat="1" x14ac:dyDescent="0.3"/>
    <row r="1043" s="20" customFormat="1" x14ac:dyDescent="0.3"/>
    <row r="1044" s="20" customFormat="1" x14ac:dyDescent="0.3"/>
    <row r="1045" s="20" customFormat="1" x14ac:dyDescent="0.3"/>
    <row r="1046" s="20" customFormat="1" x14ac:dyDescent="0.3"/>
    <row r="1047" s="20" customFormat="1" x14ac:dyDescent="0.3"/>
    <row r="1048" s="20" customFormat="1" x14ac:dyDescent="0.3"/>
    <row r="1049" s="20" customFormat="1" x14ac:dyDescent="0.3"/>
    <row r="1050" s="20" customFormat="1" x14ac:dyDescent="0.3"/>
    <row r="1051" s="20" customFormat="1" x14ac:dyDescent="0.3"/>
    <row r="1052" s="20" customFormat="1" x14ac:dyDescent="0.3"/>
    <row r="1053" s="20" customFormat="1" x14ac:dyDescent="0.3"/>
    <row r="1054" s="20" customFormat="1" x14ac:dyDescent="0.3"/>
    <row r="1055" s="20" customFormat="1" x14ac:dyDescent="0.3"/>
    <row r="1056" s="20" customFormat="1" x14ac:dyDescent="0.3"/>
    <row r="1057" s="20" customFormat="1" x14ac:dyDescent="0.3"/>
    <row r="1058" s="20" customFormat="1" x14ac:dyDescent="0.3"/>
    <row r="1059" s="20" customFormat="1" x14ac:dyDescent="0.3"/>
    <row r="1060" s="20" customFormat="1" x14ac:dyDescent="0.3"/>
    <row r="1061" s="20" customFormat="1" x14ac:dyDescent="0.3"/>
    <row r="1062" s="20" customFormat="1" x14ac:dyDescent="0.3"/>
    <row r="1063" s="20" customFormat="1" x14ac:dyDescent="0.3"/>
    <row r="1064" s="20" customFormat="1" x14ac:dyDescent="0.3"/>
    <row r="1065" s="20" customFormat="1" x14ac:dyDescent="0.3"/>
    <row r="1066" s="20" customFormat="1" x14ac:dyDescent="0.3"/>
    <row r="1067" s="20" customFormat="1" x14ac:dyDescent="0.3"/>
    <row r="1068" s="20" customFormat="1" x14ac:dyDescent="0.3"/>
    <row r="1069" s="20" customFormat="1" x14ac:dyDescent="0.3"/>
    <row r="1070" s="20" customFormat="1" x14ac:dyDescent="0.3"/>
    <row r="1071" s="20" customFormat="1" x14ac:dyDescent="0.3"/>
    <row r="1072" s="20" customFormat="1" x14ac:dyDescent="0.3"/>
    <row r="1073" s="20" customFormat="1" x14ac:dyDescent="0.3"/>
    <row r="1074" s="20" customFormat="1" x14ac:dyDescent="0.3"/>
    <row r="1075" s="20" customFormat="1" x14ac:dyDescent="0.3"/>
    <row r="1076" s="20" customFormat="1" x14ac:dyDescent="0.3"/>
    <row r="1077" s="20" customFormat="1" x14ac:dyDescent="0.3"/>
    <row r="1078" s="20" customFormat="1" x14ac:dyDescent="0.3"/>
    <row r="1079" s="20" customFormat="1" x14ac:dyDescent="0.3"/>
    <row r="1080" s="20" customFormat="1" x14ac:dyDescent="0.3"/>
    <row r="1081" s="20" customFormat="1" x14ac:dyDescent="0.3"/>
    <row r="1082" s="20" customFormat="1" x14ac:dyDescent="0.3"/>
    <row r="1083" s="20" customFormat="1" x14ac:dyDescent="0.3"/>
    <row r="1084" s="20" customFormat="1" x14ac:dyDescent="0.3"/>
    <row r="1085" s="20" customFormat="1" x14ac:dyDescent="0.3"/>
    <row r="1086" s="20" customFormat="1" x14ac:dyDescent="0.3"/>
    <row r="1087" s="20" customFormat="1" x14ac:dyDescent="0.3"/>
    <row r="1088" s="20" customFormat="1" x14ac:dyDescent="0.3"/>
    <row r="1089" s="20" customFormat="1" x14ac:dyDescent="0.3"/>
    <row r="1090" s="20" customFormat="1" x14ac:dyDescent="0.3"/>
    <row r="1091" s="20" customFormat="1" x14ac:dyDescent="0.3"/>
    <row r="1092" s="20" customFormat="1" x14ac:dyDescent="0.3"/>
    <row r="1093" s="20" customFormat="1" x14ac:dyDescent="0.3"/>
    <row r="1094" s="20" customFormat="1" x14ac:dyDescent="0.3"/>
    <row r="1095" s="20" customFormat="1" x14ac:dyDescent="0.3"/>
    <row r="1096" s="20" customFormat="1" x14ac:dyDescent="0.3"/>
    <row r="1097" s="20" customFormat="1" x14ac:dyDescent="0.3"/>
    <row r="1098" s="20" customFormat="1" x14ac:dyDescent="0.3"/>
    <row r="1099" s="20" customFormat="1" x14ac:dyDescent="0.3"/>
    <row r="1100" s="20" customFormat="1" x14ac:dyDescent="0.3"/>
    <row r="1101" s="20" customFormat="1" x14ac:dyDescent="0.3"/>
    <row r="1102" s="20" customFormat="1" x14ac:dyDescent="0.3"/>
    <row r="1103" s="20" customFormat="1" x14ac:dyDescent="0.3"/>
    <row r="1104" s="20" customFormat="1" x14ac:dyDescent="0.3"/>
    <row r="1105" s="20" customFormat="1" x14ac:dyDescent="0.3"/>
    <row r="1106" s="20" customFormat="1" x14ac:dyDescent="0.3"/>
    <row r="1107" s="20" customFormat="1" x14ac:dyDescent="0.3"/>
    <row r="1108" s="20" customFormat="1" x14ac:dyDescent="0.3"/>
    <row r="1109" s="20" customFormat="1" x14ac:dyDescent="0.3"/>
    <row r="1110" s="20" customFormat="1" x14ac:dyDescent="0.3"/>
    <row r="1111" s="20" customFormat="1" x14ac:dyDescent="0.3"/>
    <row r="1112" s="20" customFormat="1" x14ac:dyDescent="0.3"/>
    <row r="1113" s="20" customFormat="1" x14ac:dyDescent="0.3"/>
    <row r="1114" s="20" customFormat="1" x14ac:dyDescent="0.3"/>
    <row r="1115" s="20" customFormat="1" x14ac:dyDescent="0.3"/>
    <row r="1116" s="20" customFormat="1" x14ac:dyDescent="0.3"/>
    <row r="1117" s="20" customFormat="1" x14ac:dyDescent="0.3"/>
    <row r="1118" s="20" customFormat="1" x14ac:dyDescent="0.3"/>
    <row r="1119" s="20" customFormat="1" x14ac:dyDescent="0.3"/>
    <row r="1120" s="20" customFormat="1" x14ac:dyDescent="0.3"/>
    <row r="1121" s="20" customFormat="1" x14ac:dyDescent="0.3"/>
    <row r="1122" s="20" customFormat="1" x14ac:dyDescent="0.3"/>
    <row r="1123" s="20" customFormat="1" x14ac:dyDescent="0.3"/>
    <row r="1124" s="20" customFormat="1" x14ac:dyDescent="0.3"/>
    <row r="1125" s="20" customFormat="1" x14ac:dyDescent="0.3"/>
    <row r="1126" s="20" customFormat="1" x14ac:dyDescent="0.3"/>
    <row r="1127" s="20" customFormat="1" x14ac:dyDescent="0.3"/>
    <row r="1128" s="20" customFormat="1" x14ac:dyDescent="0.3"/>
    <row r="1129" s="20" customFormat="1" x14ac:dyDescent="0.3"/>
    <row r="1130" s="20" customFormat="1" x14ac:dyDescent="0.3"/>
    <row r="1131" s="20" customFormat="1" x14ac:dyDescent="0.3"/>
    <row r="1132" s="20" customFormat="1" x14ac:dyDescent="0.3"/>
    <row r="1133" s="20" customFormat="1" x14ac:dyDescent="0.3"/>
    <row r="1134" s="20" customFormat="1" x14ac:dyDescent="0.3"/>
    <row r="1135" s="20" customFormat="1" x14ac:dyDescent="0.3"/>
    <row r="1136" s="20" customFormat="1" x14ac:dyDescent="0.3"/>
    <row r="1137" s="20" customFormat="1" x14ac:dyDescent="0.3"/>
    <row r="1138" s="20" customFormat="1" x14ac:dyDescent="0.3"/>
    <row r="1139" s="20" customFormat="1" x14ac:dyDescent="0.3"/>
    <row r="1140" s="20" customFormat="1" x14ac:dyDescent="0.3"/>
    <row r="1141" s="20" customFormat="1" x14ac:dyDescent="0.3"/>
    <row r="1142" s="20" customFormat="1" x14ac:dyDescent="0.3"/>
    <row r="1143" s="20" customFormat="1" x14ac:dyDescent="0.3"/>
    <row r="1144" s="20" customFormat="1" x14ac:dyDescent="0.3"/>
    <row r="1145" s="20" customFormat="1" x14ac:dyDescent="0.3"/>
    <row r="1146" s="20" customFormat="1" x14ac:dyDescent="0.3"/>
    <row r="1147" s="20" customFormat="1" x14ac:dyDescent="0.3"/>
    <row r="1148" s="20" customFormat="1" x14ac:dyDescent="0.3"/>
    <row r="1149" s="20" customFormat="1" x14ac:dyDescent="0.3"/>
    <row r="1150" s="20" customFormat="1" x14ac:dyDescent="0.3"/>
    <row r="1151" s="20" customFormat="1" x14ac:dyDescent="0.3"/>
    <row r="1152" s="20" customFormat="1" x14ac:dyDescent="0.3"/>
    <row r="1153" s="20" customFormat="1" x14ac:dyDescent="0.3"/>
    <row r="1154" s="20" customFormat="1" x14ac:dyDescent="0.3"/>
    <row r="1155" s="20" customFormat="1" x14ac:dyDescent="0.3"/>
    <row r="1156" s="20" customFormat="1" x14ac:dyDescent="0.3"/>
    <row r="1157" s="20" customFormat="1" x14ac:dyDescent="0.3"/>
    <row r="1158" s="20" customFormat="1" x14ac:dyDescent="0.3"/>
    <row r="1159" s="20" customFormat="1" x14ac:dyDescent="0.3"/>
    <row r="1160" s="20" customFormat="1" x14ac:dyDescent="0.3"/>
    <row r="1161" s="20" customFormat="1" x14ac:dyDescent="0.3"/>
    <row r="1162" s="20" customFormat="1" x14ac:dyDescent="0.3"/>
    <row r="1163" s="20" customFormat="1" x14ac:dyDescent="0.3"/>
    <row r="1164" s="20" customFormat="1" x14ac:dyDescent="0.3"/>
    <row r="1165" s="20" customFormat="1" x14ac:dyDescent="0.3"/>
    <row r="1166" s="20" customFormat="1" x14ac:dyDescent="0.3"/>
    <row r="1167" s="20" customFormat="1" x14ac:dyDescent="0.3"/>
    <row r="1168" s="20" customFormat="1" x14ac:dyDescent="0.3"/>
    <row r="1169" s="20" customFormat="1" x14ac:dyDescent="0.3"/>
    <row r="1170" s="20" customFormat="1" x14ac:dyDescent="0.3"/>
    <row r="1171" s="20" customFormat="1" x14ac:dyDescent="0.3"/>
    <row r="1172" s="20" customFormat="1" x14ac:dyDescent="0.3"/>
    <row r="1173" s="20" customFormat="1" x14ac:dyDescent="0.3"/>
    <row r="1174" s="20" customFormat="1" x14ac:dyDescent="0.3"/>
    <row r="1175" s="20" customFormat="1" x14ac:dyDescent="0.3"/>
    <row r="1176" s="20" customFormat="1" x14ac:dyDescent="0.3"/>
    <row r="1177" s="20" customFormat="1" x14ac:dyDescent="0.3"/>
    <row r="1178" s="20" customFormat="1" x14ac:dyDescent="0.3"/>
    <row r="1179" s="20" customFormat="1" x14ac:dyDescent="0.3"/>
    <row r="1180" s="20" customFormat="1" x14ac:dyDescent="0.3"/>
    <row r="1181" s="20" customFormat="1" x14ac:dyDescent="0.3"/>
    <row r="1182" s="20" customFormat="1" x14ac:dyDescent="0.3"/>
    <row r="1183" s="20" customFormat="1" x14ac:dyDescent="0.3"/>
    <row r="1184" s="20" customFormat="1" x14ac:dyDescent="0.3"/>
    <row r="1185" s="20" customFormat="1" x14ac:dyDescent="0.3"/>
    <row r="1186" s="20" customFormat="1" x14ac:dyDescent="0.3"/>
    <row r="1187" s="20" customFormat="1" x14ac:dyDescent="0.3"/>
    <row r="1188" s="20" customFormat="1" x14ac:dyDescent="0.3"/>
    <row r="1189" s="20" customFormat="1" x14ac:dyDescent="0.3"/>
    <row r="1190" s="20" customFormat="1" x14ac:dyDescent="0.3"/>
    <row r="1191" s="20" customFormat="1" x14ac:dyDescent="0.3"/>
    <row r="1192" s="20" customFormat="1" x14ac:dyDescent="0.3"/>
    <row r="1193" s="20" customFormat="1" x14ac:dyDescent="0.3"/>
    <row r="1194" s="20" customFormat="1" x14ac:dyDescent="0.3"/>
    <row r="1195" s="20" customFormat="1" x14ac:dyDescent="0.3"/>
    <row r="1196" s="20" customFormat="1" x14ac:dyDescent="0.3"/>
    <row r="1197" s="20" customFormat="1" x14ac:dyDescent="0.3"/>
    <row r="1198" s="20" customFormat="1" x14ac:dyDescent="0.3"/>
    <row r="1199" s="20" customFormat="1" x14ac:dyDescent="0.3"/>
    <row r="1200" s="20" customFormat="1" x14ac:dyDescent="0.3"/>
    <row r="1201" s="20" customFormat="1" x14ac:dyDescent="0.3"/>
    <row r="1202" s="20" customFormat="1" x14ac:dyDescent="0.3"/>
    <row r="1203" s="20" customFormat="1" x14ac:dyDescent="0.3"/>
    <row r="1204" s="20" customFormat="1" x14ac:dyDescent="0.3"/>
    <row r="1205" s="20" customFormat="1" x14ac:dyDescent="0.3"/>
    <row r="1206" s="20" customFormat="1" x14ac:dyDescent="0.3"/>
    <row r="1207" s="20" customFormat="1" x14ac:dyDescent="0.3"/>
    <row r="1208" s="20" customFormat="1" x14ac:dyDescent="0.3"/>
    <row r="1209" s="20" customFormat="1" x14ac:dyDescent="0.3"/>
    <row r="1210" s="20" customFormat="1" x14ac:dyDescent="0.3"/>
    <row r="1211" s="20" customFormat="1" x14ac:dyDescent="0.3"/>
    <row r="1212" s="20" customFormat="1" x14ac:dyDescent="0.3"/>
    <row r="1213" s="20" customFormat="1" x14ac:dyDescent="0.3"/>
    <row r="1214" s="20" customFormat="1" x14ac:dyDescent="0.3"/>
    <row r="1215" s="20" customFormat="1" x14ac:dyDescent="0.3"/>
    <row r="1216" s="20" customFormat="1" x14ac:dyDescent="0.3"/>
    <row r="1217" s="20" customFormat="1" x14ac:dyDescent="0.3"/>
    <row r="1218" s="20" customFormat="1" x14ac:dyDescent="0.3"/>
    <row r="1219" s="20" customFormat="1" x14ac:dyDescent="0.3"/>
    <row r="1220" s="20" customFormat="1" x14ac:dyDescent="0.3"/>
    <row r="1221" s="20" customFormat="1" x14ac:dyDescent="0.3"/>
    <row r="1222" s="20" customFormat="1" x14ac:dyDescent="0.3"/>
    <row r="1223" s="20" customFormat="1" x14ac:dyDescent="0.3"/>
    <row r="1224" s="20" customFormat="1" x14ac:dyDescent="0.3"/>
    <row r="1225" s="20" customFormat="1" x14ac:dyDescent="0.3"/>
    <row r="1226" s="20" customFormat="1" x14ac:dyDescent="0.3"/>
    <row r="1227" s="20" customFormat="1" x14ac:dyDescent="0.3"/>
    <row r="1228" s="20" customFormat="1" x14ac:dyDescent="0.3"/>
    <row r="1229" s="20" customFormat="1" x14ac:dyDescent="0.3"/>
    <row r="1230" s="20" customFormat="1" x14ac:dyDescent="0.3"/>
    <row r="1231" s="20" customFormat="1" x14ac:dyDescent="0.3"/>
    <row r="1232" s="20" customFormat="1" x14ac:dyDescent="0.3"/>
    <row r="1233" s="20" customFormat="1" x14ac:dyDescent="0.3"/>
    <row r="1234" s="20" customFormat="1" x14ac:dyDescent="0.3"/>
    <row r="1235" s="20" customFormat="1" x14ac:dyDescent="0.3"/>
    <row r="1236" s="20" customFormat="1" x14ac:dyDescent="0.3"/>
    <row r="1237" s="20" customFormat="1" x14ac:dyDescent="0.3"/>
    <row r="1238" s="20" customFormat="1" x14ac:dyDescent="0.3"/>
    <row r="1239" s="20" customFormat="1" x14ac:dyDescent="0.3"/>
    <row r="1240" s="20" customFormat="1" x14ac:dyDescent="0.3"/>
    <row r="1241" s="20" customFormat="1" x14ac:dyDescent="0.3"/>
    <row r="1242" s="20" customFormat="1" x14ac:dyDescent="0.3"/>
    <row r="1243" s="20" customFormat="1" x14ac:dyDescent="0.3"/>
    <row r="1244" s="20" customFormat="1" x14ac:dyDescent="0.3"/>
    <row r="1245" s="20" customFormat="1" x14ac:dyDescent="0.3"/>
    <row r="1246" s="20" customFormat="1" x14ac:dyDescent="0.3"/>
    <row r="1247" s="20" customFormat="1" x14ac:dyDescent="0.3"/>
    <row r="1248" s="20" customFormat="1" x14ac:dyDescent="0.3"/>
    <row r="1249" s="20" customFormat="1" x14ac:dyDescent="0.3"/>
    <row r="1250" s="20" customFormat="1" x14ac:dyDescent="0.3"/>
    <row r="1251" s="20" customFormat="1" x14ac:dyDescent="0.3"/>
    <row r="1252" s="20" customFormat="1" x14ac:dyDescent="0.3"/>
    <row r="1253" s="20" customFormat="1" x14ac:dyDescent="0.3"/>
    <row r="1254" s="20" customFormat="1" x14ac:dyDescent="0.3"/>
    <row r="1255" s="20" customFormat="1" x14ac:dyDescent="0.3"/>
    <row r="1256" s="20" customFormat="1" x14ac:dyDescent="0.3"/>
    <row r="1257" s="20" customFormat="1" x14ac:dyDescent="0.3"/>
    <row r="1258" s="20" customFormat="1" x14ac:dyDescent="0.3"/>
    <row r="1259" s="20" customFormat="1" x14ac:dyDescent="0.3"/>
    <row r="1260" s="20" customFormat="1" x14ac:dyDescent="0.3"/>
    <row r="1261" s="20" customFormat="1" x14ac:dyDescent="0.3"/>
    <row r="1262" s="20" customFormat="1" x14ac:dyDescent="0.3"/>
    <row r="1263" s="20" customFormat="1" x14ac:dyDescent="0.3"/>
    <row r="1264" s="20" customFormat="1" x14ac:dyDescent="0.3"/>
    <row r="1265" s="20" customFormat="1" x14ac:dyDescent="0.3"/>
    <row r="1266" s="20" customFormat="1" x14ac:dyDescent="0.3"/>
    <row r="1267" s="20" customFormat="1" x14ac:dyDescent="0.3"/>
    <row r="1268" s="20" customFormat="1" x14ac:dyDescent="0.3"/>
    <row r="1269" s="20" customFormat="1" x14ac:dyDescent="0.3"/>
    <row r="1270" s="20" customFormat="1" x14ac:dyDescent="0.3"/>
    <row r="1271" s="20" customFormat="1" x14ac:dyDescent="0.3"/>
    <row r="1272" s="20" customFormat="1" x14ac:dyDescent="0.3"/>
    <row r="1273" s="20" customFormat="1" x14ac:dyDescent="0.3"/>
    <row r="1274" s="20" customFormat="1" x14ac:dyDescent="0.3"/>
    <row r="1275" s="20" customFormat="1" x14ac:dyDescent="0.3"/>
    <row r="1276" s="20" customFormat="1" x14ac:dyDescent="0.3"/>
    <row r="1277" s="20" customFormat="1" x14ac:dyDescent="0.3"/>
    <row r="1278" s="20" customFormat="1" x14ac:dyDescent="0.3"/>
    <row r="1279" s="20" customFormat="1" x14ac:dyDescent="0.3"/>
    <row r="1280" s="20" customFormat="1" x14ac:dyDescent="0.3"/>
    <row r="1281" s="20" customFormat="1" x14ac:dyDescent="0.3"/>
    <row r="1282" s="20" customFormat="1" x14ac:dyDescent="0.3"/>
    <row r="1283" s="20" customFormat="1" x14ac:dyDescent="0.3"/>
    <row r="1284" s="20" customFormat="1" x14ac:dyDescent="0.3"/>
    <row r="1285" s="20" customFormat="1" x14ac:dyDescent="0.3"/>
    <row r="1286" s="20" customFormat="1" x14ac:dyDescent="0.3"/>
    <row r="1287" s="20" customFormat="1" x14ac:dyDescent="0.3"/>
    <row r="1288" s="20" customFormat="1" x14ac:dyDescent="0.3"/>
    <row r="1289" s="20" customFormat="1" x14ac:dyDescent="0.3"/>
    <row r="1290" s="20" customFormat="1" x14ac:dyDescent="0.3"/>
    <row r="1291" s="20" customFormat="1" x14ac:dyDescent="0.3"/>
    <row r="1292" s="20" customFormat="1" x14ac:dyDescent="0.3"/>
    <row r="1293" s="20" customFormat="1" x14ac:dyDescent="0.3"/>
    <row r="1294" s="20" customFormat="1" x14ac:dyDescent="0.3"/>
    <row r="1295" s="20" customFormat="1" x14ac:dyDescent="0.3"/>
    <row r="1296" s="20" customFormat="1" x14ac:dyDescent="0.3"/>
    <row r="1297" s="20" customFormat="1" x14ac:dyDescent="0.3"/>
    <row r="1298" s="20" customFormat="1" x14ac:dyDescent="0.3"/>
    <row r="1299" s="20" customFormat="1" x14ac:dyDescent="0.3"/>
    <row r="1300" s="20" customFormat="1" x14ac:dyDescent="0.3"/>
    <row r="1301" s="20" customFormat="1" x14ac:dyDescent="0.3"/>
    <row r="1302" s="20" customFormat="1" x14ac:dyDescent="0.3"/>
    <row r="1303" s="20" customFormat="1" x14ac:dyDescent="0.3"/>
    <row r="1304" s="20" customFormat="1" x14ac:dyDescent="0.3"/>
    <row r="1305" s="20" customFormat="1" x14ac:dyDescent="0.3"/>
    <row r="1306" s="20" customFormat="1" x14ac:dyDescent="0.3"/>
    <row r="1307" s="20" customFormat="1" x14ac:dyDescent="0.3"/>
    <row r="1308" s="20" customFormat="1" x14ac:dyDescent="0.3"/>
    <row r="1309" s="20" customFormat="1" x14ac:dyDescent="0.3"/>
    <row r="1310" s="20" customFormat="1" x14ac:dyDescent="0.3"/>
    <row r="1311" s="20" customFormat="1" x14ac:dyDescent="0.3"/>
    <row r="1312" s="20" customFormat="1" x14ac:dyDescent="0.3"/>
    <row r="1313" s="20" customFormat="1" x14ac:dyDescent="0.3"/>
    <row r="1314" s="20" customFormat="1" x14ac:dyDescent="0.3"/>
    <row r="1315" s="20" customFormat="1" x14ac:dyDescent="0.3"/>
    <row r="1316" s="20" customFormat="1" x14ac:dyDescent="0.3"/>
    <row r="1317" s="20" customFormat="1" x14ac:dyDescent="0.3"/>
    <row r="1318" s="20" customFormat="1" x14ac:dyDescent="0.3"/>
    <row r="1319" s="20" customFormat="1" x14ac:dyDescent="0.3"/>
    <row r="1320" s="20" customFormat="1" x14ac:dyDescent="0.3"/>
    <row r="1321" s="20" customFormat="1" x14ac:dyDescent="0.3"/>
    <row r="1322" s="20" customFormat="1" x14ac:dyDescent="0.3"/>
    <row r="1323" s="20" customFormat="1" x14ac:dyDescent="0.3"/>
    <row r="1324" s="20" customFormat="1" x14ac:dyDescent="0.3"/>
    <row r="1325" s="20" customFormat="1" x14ac:dyDescent="0.3"/>
    <row r="1326" s="20" customFormat="1" x14ac:dyDescent="0.3"/>
    <row r="1327" s="20" customFormat="1" x14ac:dyDescent="0.3"/>
    <row r="1328" s="20" customFormat="1" x14ac:dyDescent="0.3"/>
    <row r="1329" s="20" customFormat="1" x14ac:dyDescent="0.3"/>
    <row r="1330" s="20" customFormat="1" x14ac:dyDescent="0.3"/>
    <row r="1331" s="20" customFormat="1" x14ac:dyDescent="0.3"/>
    <row r="1332" s="20" customFormat="1" x14ac:dyDescent="0.3"/>
    <row r="1333" s="20" customFormat="1" x14ac:dyDescent="0.3"/>
    <row r="1334" s="20" customFormat="1" x14ac:dyDescent="0.3"/>
    <row r="1335" s="20" customFormat="1" x14ac:dyDescent="0.3"/>
    <row r="1336" s="20" customFormat="1" x14ac:dyDescent="0.3"/>
    <row r="1337" s="20" customFormat="1" x14ac:dyDescent="0.3"/>
    <row r="1338" s="20" customFormat="1" x14ac:dyDescent="0.3"/>
    <row r="1339" s="20" customFormat="1" x14ac:dyDescent="0.3"/>
    <row r="1340" s="20" customFormat="1" x14ac:dyDescent="0.3"/>
    <row r="1341" s="20" customFormat="1" x14ac:dyDescent="0.3"/>
    <row r="1342" s="20" customFormat="1" x14ac:dyDescent="0.3"/>
    <row r="1343" s="20" customFormat="1" x14ac:dyDescent="0.3"/>
    <row r="1344" s="20" customFormat="1" x14ac:dyDescent="0.3"/>
    <row r="1345" s="20" customFormat="1" x14ac:dyDescent="0.3"/>
    <row r="1346" s="20" customFormat="1" x14ac:dyDescent="0.3"/>
    <row r="1347" s="20" customFormat="1" x14ac:dyDescent="0.3"/>
    <row r="1348" s="20" customFormat="1" x14ac:dyDescent="0.3"/>
    <row r="1349" s="20" customFormat="1" x14ac:dyDescent="0.3"/>
    <row r="1350" s="20" customFormat="1" x14ac:dyDescent="0.3"/>
    <row r="1351" s="20" customFormat="1" x14ac:dyDescent="0.3"/>
    <row r="1352" s="20" customFormat="1" x14ac:dyDescent="0.3"/>
    <row r="1353" s="20" customFormat="1" x14ac:dyDescent="0.3"/>
    <row r="1354" s="20" customFormat="1" x14ac:dyDescent="0.3"/>
    <row r="1355" s="20" customFormat="1" x14ac:dyDescent="0.3"/>
    <row r="1356" s="20" customFormat="1" x14ac:dyDescent="0.3"/>
    <row r="1357" s="20" customFormat="1" x14ac:dyDescent="0.3"/>
    <row r="1358" s="20" customFormat="1" x14ac:dyDescent="0.3"/>
    <row r="1359" s="20" customFormat="1" x14ac:dyDescent="0.3"/>
    <row r="1360" s="20" customFormat="1" x14ac:dyDescent="0.3"/>
    <row r="1361" s="20" customFormat="1" x14ac:dyDescent="0.3"/>
    <row r="1362" s="20" customFormat="1" x14ac:dyDescent="0.3"/>
    <row r="1363" s="20" customFormat="1" x14ac:dyDescent="0.3"/>
    <row r="1364" s="20" customFormat="1" x14ac:dyDescent="0.3"/>
    <row r="1365" s="20" customFormat="1" x14ac:dyDescent="0.3"/>
    <row r="1366" s="20" customFormat="1" x14ac:dyDescent="0.3"/>
    <row r="1367" s="20" customFormat="1" x14ac:dyDescent="0.3"/>
    <row r="1368" s="20" customFormat="1" x14ac:dyDescent="0.3"/>
    <row r="1369" s="20" customFormat="1" x14ac:dyDescent="0.3"/>
    <row r="1370" s="20" customFormat="1" x14ac:dyDescent="0.3"/>
    <row r="1371" s="20" customFormat="1" x14ac:dyDescent="0.3"/>
    <row r="1372" s="20" customFormat="1" x14ac:dyDescent="0.3"/>
    <row r="1373" s="20" customFormat="1" x14ac:dyDescent="0.3"/>
    <row r="1374" s="20" customFormat="1" x14ac:dyDescent="0.3"/>
    <row r="1375" s="20" customFormat="1" x14ac:dyDescent="0.3"/>
    <row r="1376" s="20" customFormat="1" x14ac:dyDescent="0.3"/>
    <row r="1377" s="20" customFormat="1" x14ac:dyDescent="0.3"/>
    <row r="1378" s="20" customFormat="1" x14ac:dyDescent="0.3"/>
    <row r="1379" s="20" customFormat="1" x14ac:dyDescent="0.3"/>
    <row r="1380" s="20" customFormat="1" x14ac:dyDescent="0.3"/>
    <row r="1381" s="20" customFormat="1" x14ac:dyDescent="0.3"/>
    <row r="1382" s="20" customFormat="1" x14ac:dyDescent="0.3"/>
    <row r="1383" s="20" customFormat="1" x14ac:dyDescent="0.3"/>
    <row r="1384" s="20" customFormat="1" x14ac:dyDescent="0.3"/>
    <row r="1385" s="20" customFormat="1" x14ac:dyDescent="0.3"/>
    <row r="1386" s="20" customFormat="1" x14ac:dyDescent="0.3"/>
    <row r="1387" s="20" customFormat="1" x14ac:dyDescent="0.3"/>
    <row r="1388" s="20" customFormat="1" x14ac:dyDescent="0.3"/>
    <row r="1389" s="20" customFormat="1" x14ac:dyDescent="0.3"/>
    <row r="1390" s="20" customFormat="1" x14ac:dyDescent="0.3"/>
    <row r="1391" s="20" customFormat="1" x14ac:dyDescent="0.3"/>
    <row r="1392" s="20" customFormat="1" x14ac:dyDescent="0.3"/>
    <row r="1393" s="20" customFormat="1" x14ac:dyDescent="0.3"/>
    <row r="1394" s="20" customFormat="1" x14ac:dyDescent="0.3"/>
    <row r="1395" s="20" customFormat="1" x14ac:dyDescent="0.3"/>
    <row r="1396" s="20" customFormat="1" x14ac:dyDescent="0.3"/>
    <row r="1397" s="20" customFormat="1" x14ac:dyDescent="0.3"/>
    <row r="1398" s="20" customFormat="1" x14ac:dyDescent="0.3"/>
    <row r="1399" s="20" customFormat="1" x14ac:dyDescent="0.3"/>
    <row r="1400" s="20" customFormat="1" x14ac:dyDescent="0.3"/>
    <row r="1401" s="20" customFormat="1" x14ac:dyDescent="0.3"/>
    <row r="1402" s="20" customFormat="1" x14ac:dyDescent="0.3"/>
    <row r="1403" s="20" customFormat="1" x14ac:dyDescent="0.3"/>
    <row r="1404" s="20" customFormat="1" x14ac:dyDescent="0.3"/>
    <row r="1405" s="20" customFormat="1" x14ac:dyDescent="0.3"/>
    <row r="1406" s="20" customFormat="1" x14ac:dyDescent="0.3"/>
    <row r="1407" s="20" customFormat="1" x14ac:dyDescent="0.3"/>
    <row r="1408" s="20" customFormat="1" x14ac:dyDescent="0.3"/>
    <row r="1409" s="20" customFormat="1" x14ac:dyDescent="0.3"/>
    <row r="1410" s="20" customFormat="1" x14ac:dyDescent="0.3"/>
    <row r="1411" s="20" customFormat="1" x14ac:dyDescent="0.3"/>
    <row r="1412" s="20" customFormat="1" x14ac:dyDescent="0.3"/>
    <row r="1413" s="20" customFormat="1" x14ac:dyDescent="0.3"/>
    <row r="1414" s="20" customFormat="1" x14ac:dyDescent="0.3"/>
    <row r="1415" s="20" customFormat="1" x14ac:dyDescent="0.3"/>
    <row r="1416" s="20" customFormat="1" x14ac:dyDescent="0.3"/>
    <row r="1417" s="20" customFormat="1" x14ac:dyDescent="0.3"/>
    <row r="1418" s="20" customFormat="1" x14ac:dyDescent="0.3"/>
    <row r="1419" s="20" customFormat="1" x14ac:dyDescent="0.3"/>
    <row r="1420" s="20" customFormat="1" x14ac:dyDescent="0.3"/>
    <row r="1421" s="20" customFormat="1" x14ac:dyDescent="0.3"/>
    <row r="1422" s="20" customFormat="1" x14ac:dyDescent="0.3"/>
    <row r="1423" s="20" customFormat="1" x14ac:dyDescent="0.3"/>
    <row r="1424" s="20" customFormat="1" x14ac:dyDescent="0.3"/>
    <row r="1425" s="20" customFormat="1" x14ac:dyDescent="0.3"/>
    <row r="1426" s="20" customFormat="1" x14ac:dyDescent="0.3"/>
    <row r="1427" s="20" customFormat="1" x14ac:dyDescent="0.3"/>
    <row r="1428" s="20" customFormat="1" x14ac:dyDescent="0.3"/>
    <row r="1429" s="20" customFormat="1" x14ac:dyDescent="0.3"/>
    <row r="1430" s="20" customFormat="1" x14ac:dyDescent="0.3"/>
    <row r="1431" s="20" customFormat="1" x14ac:dyDescent="0.3"/>
    <row r="1432" s="20" customFormat="1" x14ac:dyDescent="0.3"/>
    <row r="1433" s="20" customFormat="1" x14ac:dyDescent="0.3"/>
    <row r="1434" s="20" customFormat="1" x14ac:dyDescent="0.3"/>
    <row r="1435" s="20" customFormat="1" x14ac:dyDescent="0.3"/>
    <row r="1436" s="20" customFormat="1" x14ac:dyDescent="0.3"/>
    <row r="1437" s="20" customFormat="1" x14ac:dyDescent="0.3"/>
    <row r="1438" s="20" customFormat="1" x14ac:dyDescent="0.3"/>
    <row r="1439" s="20" customFormat="1" x14ac:dyDescent="0.3"/>
    <row r="1440" s="20" customFormat="1" x14ac:dyDescent="0.3"/>
    <row r="1441" s="20" customFormat="1" x14ac:dyDescent="0.3"/>
    <row r="1442" s="20" customFormat="1" x14ac:dyDescent="0.3"/>
    <row r="1443" s="20" customFormat="1" x14ac:dyDescent="0.3"/>
    <row r="1444" s="20" customFormat="1" x14ac:dyDescent="0.3"/>
    <row r="1445" s="20" customFormat="1" x14ac:dyDescent="0.3"/>
    <row r="1446" s="20" customFormat="1" x14ac:dyDescent="0.3"/>
    <row r="1447" s="20" customFormat="1" x14ac:dyDescent="0.3"/>
    <row r="1448" s="20" customFormat="1" x14ac:dyDescent="0.3"/>
    <row r="1449" s="20" customFormat="1" x14ac:dyDescent="0.3"/>
    <row r="1450" s="20" customFormat="1" x14ac:dyDescent="0.3"/>
    <row r="1451" s="20" customFormat="1" x14ac:dyDescent="0.3"/>
    <row r="1452" s="20" customFormat="1" x14ac:dyDescent="0.3"/>
    <row r="1453" s="20" customFormat="1" x14ac:dyDescent="0.3"/>
    <row r="1454" s="20" customFormat="1" x14ac:dyDescent="0.3"/>
    <row r="1455" s="20" customFormat="1" x14ac:dyDescent="0.3"/>
    <row r="1456" s="20" customFormat="1" x14ac:dyDescent="0.3"/>
    <row r="1457" s="20" customFormat="1" x14ac:dyDescent="0.3"/>
    <row r="1458" s="20" customFormat="1" x14ac:dyDescent="0.3"/>
    <row r="1459" s="20" customFormat="1" x14ac:dyDescent="0.3"/>
    <row r="1460" s="20" customFormat="1" x14ac:dyDescent="0.3"/>
    <row r="1461" s="20" customFormat="1" x14ac:dyDescent="0.3"/>
    <row r="1462" s="20" customFormat="1" x14ac:dyDescent="0.3"/>
    <row r="1463" s="20" customFormat="1" x14ac:dyDescent="0.3"/>
    <row r="1464" s="20" customFormat="1" x14ac:dyDescent="0.3"/>
    <row r="1465" s="20" customFormat="1" x14ac:dyDescent="0.3"/>
    <row r="1466" s="20" customFormat="1" x14ac:dyDescent="0.3"/>
    <row r="1467" s="20" customFormat="1" x14ac:dyDescent="0.3"/>
    <row r="1468" s="20" customFormat="1" x14ac:dyDescent="0.3"/>
    <row r="1469" s="20" customFormat="1" x14ac:dyDescent="0.3"/>
    <row r="1470" s="20" customFormat="1" x14ac:dyDescent="0.3"/>
    <row r="1471" s="20" customFormat="1" x14ac:dyDescent="0.3"/>
    <row r="1472" s="20" customFormat="1" x14ac:dyDescent="0.3"/>
    <row r="1473" s="20" customFormat="1" x14ac:dyDescent="0.3"/>
    <row r="1474" s="20" customFormat="1" x14ac:dyDescent="0.3"/>
    <row r="1475" s="20" customFormat="1" x14ac:dyDescent="0.3"/>
    <row r="1476" s="20" customFormat="1" x14ac:dyDescent="0.3"/>
    <row r="1477" s="20" customFormat="1" x14ac:dyDescent="0.3"/>
    <row r="1478" s="20" customFormat="1" x14ac:dyDescent="0.3"/>
    <row r="1479" s="20" customFormat="1" x14ac:dyDescent="0.3"/>
    <row r="1480" s="20" customFormat="1" x14ac:dyDescent="0.3"/>
    <row r="1481" s="20" customFormat="1" x14ac:dyDescent="0.3"/>
    <row r="1482" s="20" customFormat="1" x14ac:dyDescent="0.3"/>
    <row r="1483" s="20" customFormat="1" x14ac:dyDescent="0.3"/>
    <row r="1484" s="20" customFormat="1" x14ac:dyDescent="0.3"/>
    <row r="1485" s="20" customFormat="1" x14ac:dyDescent="0.3"/>
    <row r="1486" s="20" customFormat="1" x14ac:dyDescent="0.3"/>
    <row r="1487" s="20" customFormat="1" x14ac:dyDescent="0.3"/>
    <row r="1488" s="20" customFormat="1" x14ac:dyDescent="0.3"/>
    <row r="1489" s="20" customFormat="1" x14ac:dyDescent="0.3"/>
    <row r="1490" s="20" customFormat="1" x14ac:dyDescent="0.3"/>
    <row r="1491" s="20" customFormat="1" x14ac:dyDescent="0.3"/>
    <row r="1492" s="20" customFormat="1" x14ac:dyDescent="0.3"/>
    <row r="1493" s="20" customFormat="1" x14ac:dyDescent="0.3"/>
    <row r="1494" s="20" customFormat="1" x14ac:dyDescent="0.3"/>
    <row r="1495" s="20" customFormat="1" x14ac:dyDescent="0.3"/>
    <row r="1496" s="20" customFormat="1" x14ac:dyDescent="0.3"/>
    <row r="1497" s="20" customFormat="1" x14ac:dyDescent="0.3"/>
    <row r="1498" s="20" customFormat="1" x14ac:dyDescent="0.3"/>
    <row r="1499" s="20" customFormat="1" x14ac:dyDescent="0.3"/>
    <row r="1500" s="20" customFormat="1" x14ac:dyDescent="0.3"/>
    <row r="1501" s="20" customFormat="1" x14ac:dyDescent="0.3"/>
    <row r="1502" s="20" customFormat="1" x14ac:dyDescent="0.3"/>
    <row r="1503" s="20" customFormat="1" x14ac:dyDescent="0.3"/>
    <row r="1504" s="20" customFormat="1" x14ac:dyDescent="0.3"/>
    <row r="1505" s="20" customFormat="1" x14ac:dyDescent="0.3"/>
    <row r="1506" s="20" customFormat="1" x14ac:dyDescent="0.3"/>
    <row r="1507" s="20" customFormat="1" x14ac:dyDescent="0.3"/>
    <row r="1508" s="20" customFormat="1" x14ac:dyDescent="0.3"/>
    <row r="1509" s="20" customFormat="1" x14ac:dyDescent="0.3"/>
    <row r="1510" s="20" customFormat="1" x14ac:dyDescent="0.3"/>
    <row r="1511" s="20" customFormat="1" x14ac:dyDescent="0.3"/>
    <row r="1512" s="20" customFormat="1" x14ac:dyDescent="0.3"/>
    <row r="1513" s="20" customFormat="1" x14ac:dyDescent="0.3"/>
    <row r="1514" s="20" customFormat="1" x14ac:dyDescent="0.3"/>
    <row r="1515" s="20" customFormat="1" x14ac:dyDescent="0.3"/>
    <row r="1516" s="20" customFormat="1" x14ac:dyDescent="0.3"/>
    <row r="1517" s="20" customFormat="1" x14ac:dyDescent="0.3"/>
    <row r="1518" s="20" customFormat="1" x14ac:dyDescent="0.3"/>
    <row r="1519" s="20" customFormat="1" x14ac:dyDescent="0.3"/>
    <row r="1520" s="20" customFormat="1" x14ac:dyDescent="0.3"/>
    <row r="1521" s="20" customFormat="1" x14ac:dyDescent="0.3"/>
    <row r="1522" s="20" customFormat="1" x14ac:dyDescent="0.3"/>
    <row r="1523" s="20" customFormat="1" x14ac:dyDescent="0.3"/>
    <row r="1524" s="20" customFormat="1" x14ac:dyDescent="0.3"/>
    <row r="1525" s="20" customFormat="1" x14ac:dyDescent="0.3"/>
    <row r="1526" s="20" customFormat="1" x14ac:dyDescent="0.3"/>
    <row r="1527" s="20" customFormat="1" x14ac:dyDescent="0.3"/>
    <row r="1528" s="20" customFormat="1" x14ac:dyDescent="0.3"/>
    <row r="1529" s="20" customFormat="1" x14ac:dyDescent="0.3"/>
    <row r="1530" s="20" customFormat="1" x14ac:dyDescent="0.3"/>
    <row r="1531" s="20" customFormat="1" x14ac:dyDescent="0.3"/>
    <row r="1532" s="20" customFormat="1" x14ac:dyDescent="0.3"/>
    <row r="1533" s="20" customFormat="1" x14ac:dyDescent="0.3"/>
    <row r="1534" s="20" customFormat="1" x14ac:dyDescent="0.3"/>
    <row r="1535" s="20" customFormat="1" x14ac:dyDescent="0.3"/>
    <row r="1536" s="20" customFormat="1" x14ac:dyDescent="0.3"/>
    <row r="1537" s="20" customFormat="1" x14ac:dyDescent="0.3"/>
    <row r="1538" s="20" customFormat="1" x14ac:dyDescent="0.3"/>
    <row r="1539" s="20" customFormat="1" x14ac:dyDescent="0.3"/>
    <row r="1540" s="20" customFormat="1" x14ac:dyDescent="0.3"/>
    <row r="1541" s="20" customFormat="1" x14ac:dyDescent="0.3"/>
    <row r="1542" s="20" customFormat="1" x14ac:dyDescent="0.3"/>
    <row r="1543" s="20" customFormat="1" x14ac:dyDescent="0.3"/>
    <row r="1544" s="20" customFormat="1" x14ac:dyDescent="0.3"/>
    <row r="1545" s="20" customFormat="1" x14ac:dyDescent="0.3"/>
    <row r="1546" s="20" customFormat="1" x14ac:dyDescent="0.3"/>
    <row r="1547" s="20" customFormat="1" x14ac:dyDescent="0.3"/>
    <row r="1548" s="20" customFormat="1" x14ac:dyDescent="0.3"/>
    <row r="1549" s="20" customFormat="1" x14ac:dyDescent="0.3"/>
    <row r="1550" s="20" customFormat="1" x14ac:dyDescent="0.3"/>
    <row r="1551" s="20" customFormat="1" x14ac:dyDescent="0.3"/>
    <row r="1552" s="20" customFormat="1" x14ac:dyDescent="0.3"/>
    <row r="1553" s="20" customFormat="1" x14ac:dyDescent="0.3"/>
    <row r="1554" s="20" customFormat="1" x14ac:dyDescent="0.3"/>
    <row r="1555" s="20" customFormat="1" x14ac:dyDescent="0.3"/>
    <row r="1556" s="20" customFormat="1" x14ac:dyDescent="0.3"/>
    <row r="1557" s="20" customFormat="1" x14ac:dyDescent="0.3"/>
    <row r="1558" s="20" customFormat="1" x14ac:dyDescent="0.3"/>
    <row r="1559" s="20" customFormat="1" x14ac:dyDescent="0.3"/>
    <row r="1560" s="20" customFormat="1" x14ac:dyDescent="0.3"/>
    <row r="1561" s="20" customFormat="1" x14ac:dyDescent="0.3"/>
    <row r="1562" s="20" customFormat="1" x14ac:dyDescent="0.3"/>
    <row r="1563" s="20" customFormat="1" x14ac:dyDescent="0.3"/>
    <row r="1564" s="20" customFormat="1" x14ac:dyDescent="0.3"/>
    <row r="1565" s="20" customFormat="1" x14ac:dyDescent="0.3"/>
    <row r="1566" s="20" customFormat="1" x14ac:dyDescent="0.3"/>
    <row r="1567" s="20" customFormat="1" x14ac:dyDescent="0.3"/>
    <row r="1568" s="20" customFormat="1" x14ac:dyDescent="0.3"/>
    <row r="1569" s="20" customFormat="1" x14ac:dyDescent="0.3"/>
    <row r="1570" s="20" customFormat="1" x14ac:dyDescent="0.3"/>
    <row r="1571" s="20" customFormat="1" x14ac:dyDescent="0.3"/>
    <row r="1572" s="20" customFormat="1" x14ac:dyDescent="0.3"/>
    <row r="1573" s="20" customFormat="1" x14ac:dyDescent="0.3"/>
    <row r="1574" s="20" customFormat="1" x14ac:dyDescent="0.3"/>
    <row r="1575" s="20" customFormat="1" x14ac:dyDescent="0.3"/>
    <row r="1576" s="20" customFormat="1" x14ac:dyDescent="0.3"/>
    <row r="1577" s="20" customFormat="1" x14ac:dyDescent="0.3"/>
    <row r="1578" s="20" customFormat="1" x14ac:dyDescent="0.3"/>
    <row r="1579" s="20" customFormat="1" x14ac:dyDescent="0.3"/>
    <row r="1580" s="20" customFormat="1" x14ac:dyDescent="0.3"/>
    <row r="1581" s="20" customFormat="1" x14ac:dyDescent="0.3"/>
    <row r="1582" s="20" customFormat="1" x14ac:dyDescent="0.3"/>
    <row r="1583" s="20" customFormat="1" x14ac:dyDescent="0.3"/>
    <row r="1584" s="20" customFormat="1" x14ac:dyDescent="0.3"/>
    <row r="1585" s="20" customFormat="1" x14ac:dyDescent="0.3"/>
    <row r="1586" s="20" customFormat="1" x14ac:dyDescent="0.3"/>
    <row r="1587" s="20" customFormat="1" x14ac:dyDescent="0.3"/>
    <row r="1588" s="20" customFormat="1" x14ac:dyDescent="0.3"/>
    <row r="1589" s="20" customFormat="1" x14ac:dyDescent="0.3"/>
    <row r="1590" s="20" customFormat="1" x14ac:dyDescent="0.3"/>
    <row r="1591" s="20" customFormat="1" x14ac:dyDescent="0.3"/>
    <row r="1592" s="20" customFormat="1" x14ac:dyDescent="0.3"/>
    <row r="1593" s="20" customFormat="1" x14ac:dyDescent="0.3"/>
    <row r="1594" s="20" customFormat="1" x14ac:dyDescent="0.3"/>
    <row r="1595" s="20" customFormat="1" x14ac:dyDescent="0.3"/>
    <row r="1596" s="20" customFormat="1" x14ac:dyDescent="0.3"/>
    <row r="1597" s="20" customFormat="1" x14ac:dyDescent="0.3"/>
    <row r="1598" s="20" customFormat="1" x14ac:dyDescent="0.3"/>
    <row r="1599" s="20" customFormat="1" x14ac:dyDescent="0.3"/>
    <row r="1600" s="20" customFormat="1" x14ac:dyDescent="0.3"/>
    <row r="1601" s="20" customFormat="1" x14ac:dyDescent="0.3"/>
    <row r="1602" s="20" customFormat="1" x14ac:dyDescent="0.3"/>
    <row r="1603" s="20" customFormat="1" x14ac:dyDescent="0.3"/>
    <row r="1604" s="20" customFormat="1" x14ac:dyDescent="0.3"/>
    <row r="1605" s="20" customFormat="1" x14ac:dyDescent="0.3"/>
    <row r="1606" s="20" customFormat="1" x14ac:dyDescent="0.3"/>
    <row r="1607" s="20" customFormat="1" x14ac:dyDescent="0.3"/>
    <row r="1608" s="20" customFormat="1" x14ac:dyDescent="0.3"/>
    <row r="1609" s="20" customFormat="1" x14ac:dyDescent="0.3"/>
    <row r="1610" s="20" customFormat="1" x14ac:dyDescent="0.3"/>
    <row r="1611" s="20" customFormat="1" x14ac:dyDescent="0.3"/>
    <row r="1612" s="20" customFormat="1" x14ac:dyDescent="0.3"/>
    <row r="1613" s="20" customFormat="1" x14ac:dyDescent="0.3"/>
    <row r="1614" s="20" customFormat="1" x14ac:dyDescent="0.3"/>
    <row r="1615" s="20" customFormat="1" x14ac:dyDescent="0.3"/>
    <row r="1616" s="20" customFormat="1" x14ac:dyDescent="0.3"/>
    <row r="1617" s="20" customFormat="1" x14ac:dyDescent="0.3"/>
    <row r="1618" s="20" customFormat="1" x14ac:dyDescent="0.3"/>
    <row r="1619" s="20" customFormat="1" x14ac:dyDescent="0.3"/>
    <row r="1620" s="20" customFormat="1" x14ac:dyDescent="0.3"/>
    <row r="1621" s="20" customFormat="1" x14ac:dyDescent="0.3"/>
    <row r="1622" s="20" customFormat="1" x14ac:dyDescent="0.3"/>
    <row r="1623" s="20" customFormat="1" x14ac:dyDescent="0.3"/>
    <row r="1624" s="20" customFormat="1" x14ac:dyDescent="0.3"/>
    <row r="1625" s="20" customFormat="1" x14ac:dyDescent="0.3"/>
    <row r="1626" s="20" customFormat="1" x14ac:dyDescent="0.3"/>
    <row r="1627" s="20" customFormat="1" x14ac:dyDescent="0.3"/>
    <row r="1628" s="20" customFormat="1" x14ac:dyDescent="0.3"/>
    <row r="1629" s="20" customFormat="1" x14ac:dyDescent="0.3"/>
    <row r="1630" s="20" customFormat="1" x14ac:dyDescent="0.3"/>
    <row r="1631" s="20" customFormat="1" x14ac:dyDescent="0.3"/>
    <row r="1632" s="20" customFormat="1" x14ac:dyDescent="0.3"/>
    <row r="1633" s="20" customFormat="1" x14ac:dyDescent="0.3"/>
    <row r="1634" s="20" customFormat="1" x14ac:dyDescent="0.3"/>
    <row r="1635" s="20" customFormat="1" x14ac:dyDescent="0.3"/>
    <row r="1636" s="20" customFormat="1" x14ac:dyDescent="0.3"/>
    <row r="1637" s="20" customFormat="1" x14ac:dyDescent="0.3"/>
    <row r="1638" s="20" customFormat="1" x14ac:dyDescent="0.3"/>
    <row r="1639" s="20" customFormat="1" x14ac:dyDescent="0.3"/>
    <row r="1640" s="20" customFormat="1" x14ac:dyDescent="0.3"/>
    <row r="1641" s="20" customFormat="1" x14ac:dyDescent="0.3"/>
    <row r="1642" s="20" customFormat="1" x14ac:dyDescent="0.3"/>
    <row r="1643" s="20" customFormat="1" x14ac:dyDescent="0.3"/>
    <row r="1644" s="20" customFormat="1" x14ac:dyDescent="0.3"/>
    <row r="1645" s="20" customFormat="1" x14ac:dyDescent="0.3"/>
    <row r="1646" s="20" customFormat="1" x14ac:dyDescent="0.3"/>
    <row r="1647" s="20" customFormat="1" x14ac:dyDescent="0.3"/>
    <row r="1648" s="20" customFormat="1" x14ac:dyDescent="0.3"/>
    <row r="1649" s="20" customFormat="1" x14ac:dyDescent="0.3"/>
    <row r="1650" s="20" customFormat="1" x14ac:dyDescent="0.3"/>
    <row r="1651" s="20" customFormat="1" x14ac:dyDescent="0.3"/>
    <row r="1652" s="20" customFormat="1" x14ac:dyDescent="0.3"/>
    <row r="1653" s="20" customFormat="1" x14ac:dyDescent="0.3"/>
    <row r="1654" s="20" customFormat="1" x14ac:dyDescent="0.3"/>
    <row r="1655" s="20" customFormat="1" x14ac:dyDescent="0.3"/>
    <row r="1656" s="20" customFormat="1" x14ac:dyDescent="0.3"/>
    <row r="1657" s="20" customFormat="1" x14ac:dyDescent="0.3"/>
    <row r="1658" s="20" customFormat="1" x14ac:dyDescent="0.3"/>
    <row r="1659" s="20" customFormat="1" x14ac:dyDescent="0.3"/>
    <row r="1660" s="20" customFormat="1" x14ac:dyDescent="0.3"/>
    <row r="1661" s="20" customFormat="1" x14ac:dyDescent="0.3"/>
    <row r="1662" s="20" customFormat="1" x14ac:dyDescent="0.3"/>
    <row r="1663" s="20" customFormat="1" x14ac:dyDescent="0.3"/>
    <row r="1664" s="20" customFormat="1" x14ac:dyDescent="0.3"/>
    <row r="1665" s="20" customFormat="1" x14ac:dyDescent="0.3"/>
    <row r="1666" s="20" customFormat="1" x14ac:dyDescent="0.3"/>
    <row r="1667" s="20" customFormat="1" x14ac:dyDescent="0.3"/>
    <row r="1668" s="20" customFormat="1" x14ac:dyDescent="0.3"/>
    <row r="1669" s="20" customFormat="1" x14ac:dyDescent="0.3"/>
    <row r="1670" s="20" customFormat="1" x14ac:dyDescent="0.3"/>
    <row r="1671" s="20" customFormat="1" x14ac:dyDescent="0.3"/>
    <row r="1672" s="20" customFormat="1" x14ac:dyDescent="0.3"/>
    <row r="1673" s="20" customFormat="1" x14ac:dyDescent="0.3"/>
    <row r="1674" s="20" customFormat="1" x14ac:dyDescent="0.3"/>
    <row r="1675" s="20" customFormat="1" x14ac:dyDescent="0.3"/>
    <row r="1676" s="20" customFormat="1" x14ac:dyDescent="0.3"/>
    <row r="1677" s="20" customFormat="1" x14ac:dyDescent="0.3"/>
    <row r="1678" s="20" customFormat="1" x14ac:dyDescent="0.3"/>
    <row r="1679" s="20" customFormat="1" x14ac:dyDescent="0.3"/>
    <row r="1680" s="20" customFormat="1" x14ac:dyDescent="0.3"/>
    <row r="1681" s="20" customFormat="1" x14ac:dyDescent="0.3"/>
    <row r="1682" s="20" customFormat="1" x14ac:dyDescent="0.3"/>
    <row r="1683" s="20" customFormat="1" x14ac:dyDescent="0.3"/>
    <row r="1684" s="20" customFormat="1" x14ac:dyDescent="0.3"/>
    <row r="1685" s="20" customFormat="1" x14ac:dyDescent="0.3"/>
    <row r="1686" s="20" customFormat="1" x14ac:dyDescent="0.3"/>
    <row r="1687" s="20" customFormat="1" x14ac:dyDescent="0.3"/>
    <row r="1688" s="20" customFormat="1" x14ac:dyDescent="0.3"/>
    <row r="1689" s="20" customFormat="1" x14ac:dyDescent="0.3"/>
    <row r="1690" s="20" customFormat="1" x14ac:dyDescent="0.3"/>
    <row r="1691" s="20" customFormat="1" x14ac:dyDescent="0.3"/>
    <row r="1692" s="20" customFormat="1" x14ac:dyDescent="0.3"/>
    <row r="1693" s="20" customFormat="1" x14ac:dyDescent="0.3"/>
    <row r="1694" s="20" customFormat="1" x14ac:dyDescent="0.3"/>
    <row r="1695" s="20" customFormat="1" x14ac:dyDescent="0.3"/>
    <row r="1696" s="20" customFormat="1" x14ac:dyDescent="0.3"/>
    <row r="1697" s="20" customFormat="1" x14ac:dyDescent="0.3"/>
    <row r="1698" s="20" customFormat="1" x14ac:dyDescent="0.3"/>
    <row r="1699" s="20" customFormat="1" x14ac:dyDescent="0.3"/>
    <row r="1700" s="20" customFormat="1" x14ac:dyDescent="0.3"/>
    <row r="1701" s="20" customFormat="1" x14ac:dyDescent="0.3"/>
    <row r="1702" s="20" customFormat="1" x14ac:dyDescent="0.3"/>
    <row r="1703" s="20" customFormat="1" x14ac:dyDescent="0.3"/>
  </sheetData>
  <mergeCells count="4">
    <mergeCell ref="A1:A3"/>
    <mergeCell ref="B1:B3"/>
    <mergeCell ref="C1:C3"/>
    <mergeCell ref="D1:D3"/>
  </mergeCells>
  <pageMargins left="0.4" right="0.03" top="0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გათბობა გაგრილება</vt:lpstr>
      <vt:lpstr>ვენტილაცია</vt:lpstr>
      <vt:lpstr>ხანძარქრობა</vt:lpstr>
      <vt:lpstr>ელექტროობა</vt:lpstr>
      <vt:lpstr>სუსტი დენები</vt:lpstr>
      <vt:lpstr>ICMS!Print_Area</vt:lpstr>
      <vt:lpstr>'გათბობა გაგრილება'!Print_Area</vt:lpstr>
      <vt:lpstr>ელექტროობა!Print_Area</vt:lpstr>
      <vt:lpstr>ვენტილაცია!Print_Area</vt:lpstr>
      <vt:lpstr>'სუსტი დენები'!Print_Area</vt:lpstr>
      <vt:lpstr>ხანძარქრობა!Print_Area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Davitadze</dc:creator>
  <cp:lastModifiedBy>Levan Kanchaveli</cp:lastModifiedBy>
  <cp:lastPrinted>2020-02-22T12:05:48Z</cp:lastPrinted>
  <dcterms:created xsi:type="dcterms:W3CDTF">2020-01-30T23:01:10Z</dcterms:created>
  <dcterms:modified xsi:type="dcterms:W3CDTF">2022-11-30T14:42:27Z</dcterms:modified>
</cp:coreProperties>
</file>